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ácení" sheetId="2" r:id="rId2"/>
    <sheet name="SO 02 - těžba sedimentu" sheetId="3" r:id="rId3"/>
    <sheet name="SO 03 - opevnění koryta" sheetId="4" r:id="rId4"/>
    <sheet name="VON - vedlejší náklad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kácení'!$C$117:$K$169</definedName>
    <definedName name="_xlnm.Print_Area" localSheetId="1">'SO 01 - kácení'!$C$4:$J$76,'SO 01 - kácení'!$C$82:$J$99,'SO 01 - kácení'!$C$105:$K$169</definedName>
    <definedName name="_xlnm.Print_Titles" localSheetId="1">'SO 01 - kácení'!$117:$117</definedName>
    <definedName name="_xlnm._FilterDatabase" localSheetId="2" hidden="1">'SO 02 - těžba sedimentu'!$C$117:$K$150</definedName>
    <definedName name="_xlnm.Print_Area" localSheetId="2">'SO 02 - těžba sedimentu'!$C$4:$J$76,'SO 02 - těžba sedimentu'!$C$82:$J$99,'SO 02 - těžba sedimentu'!$C$105:$K$150</definedName>
    <definedName name="_xlnm.Print_Titles" localSheetId="2">'SO 02 - těžba sedimentu'!$117:$117</definedName>
    <definedName name="_xlnm._FilterDatabase" localSheetId="3" hidden="1">'SO 03 - opevnění koryta'!$C$119:$K$139</definedName>
    <definedName name="_xlnm.Print_Area" localSheetId="3">'SO 03 - opevnění koryta'!$C$4:$J$76,'SO 03 - opevnění koryta'!$C$82:$J$101,'SO 03 - opevnění koryta'!$C$107:$K$139</definedName>
    <definedName name="_xlnm.Print_Titles" localSheetId="3">'SO 03 - opevnění koryta'!$119:$119</definedName>
    <definedName name="_xlnm._FilterDatabase" localSheetId="4" hidden="1">'VON - vedlejší náklady'!$C$116:$K$155</definedName>
    <definedName name="_xlnm.Print_Area" localSheetId="4">'VON - vedlejší náklady'!$C$4:$J$76,'VON - vedlejší náklady'!$C$82:$J$98,'VON - vedlejší náklady'!$C$104:$K$155</definedName>
    <definedName name="_xlnm.Print_Titles" localSheetId="4">'VON - vedlejší náklady'!$116:$116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4" r="J37"/>
  <c r="J36"/>
  <c i="1" r="AY97"/>
  <c i="4" r="J35"/>
  <c i="1" r="AX97"/>
  <c i="4"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2" r="J37"/>
  <c r="J36"/>
  <c i="1" r="AY95"/>
  <c i="2" r="J35"/>
  <c i="1" r="AX95"/>
  <c i="2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1" r="L90"/>
  <c r="AM90"/>
  <c r="AM89"/>
  <c r="L89"/>
  <c r="AM87"/>
  <c r="L87"/>
  <c r="L85"/>
  <c r="L84"/>
  <c i="2" r="J165"/>
  <c r="J149"/>
  <c r="BK133"/>
  <c r="BK155"/>
  <c r="J143"/>
  <c r="J133"/>
  <c r="J121"/>
  <c i="3" r="BK138"/>
  <c r="J121"/>
  <c r="J129"/>
  <c i="4" r="BK123"/>
  <c r="J123"/>
  <c r="BK125"/>
  <c i="5" r="BK146"/>
  <c r="J132"/>
  <c r="J129"/>
  <c r="BK134"/>
  <c r="J137"/>
  <c r="BK121"/>
  <c i="2" r="J161"/>
  <c r="J147"/>
  <c r="J139"/>
  <c r="BK161"/>
  <c r="BK149"/>
  <c r="J141"/>
  <c r="BK131"/>
  <c r="J126"/>
  <c r="J124"/>
  <c i="3" r="BK145"/>
  <c r="J132"/>
  <c r="J148"/>
  <c r="BK132"/>
  <c r="J34"/>
  <c i="5" r="J125"/>
  <c r="J121"/>
  <c r="BK143"/>
  <c r="BK123"/>
  <c i="2" r="J155"/>
  <c r="J145"/>
  <c r="J167"/>
  <c r="J157"/>
  <c r="BK141"/>
  <c r="BK135"/>
  <c i="1" r="AS94"/>
  <c i="3" r="J145"/>
  <c r="J127"/>
  <c i="4" r="J125"/>
  <c r="BK128"/>
  <c i="5" r="J150"/>
  <c r="J134"/>
  <c r="J119"/>
  <c r="J141"/>
  <c r="J139"/>
  <c r="BK125"/>
  <c i="2" r="BK167"/>
  <c r="J152"/>
  <c r="J135"/>
  <c r="BK159"/>
  <c r="BK147"/>
  <c r="BK137"/>
  <c r="BK126"/>
  <c r="BK124"/>
  <c i="3" r="J135"/>
  <c r="BK121"/>
  <c r="J138"/>
  <c r="BK125"/>
  <c i="4" r="J131"/>
  <c r="J138"/>
  <c i="5" r="BK154"/>
  <c r="J143"/>
  <c r="J127"/>
  <c r="J148"/>
  <c r="J146"/>
  <c r="BK119"/>
  <c i="2" r="J163"/>
  <c r="BK165"/>
  <c r="J131"/>
  <c i="3" r="J142"/>
  <c r="BK127"/>
  <c i="4" r="BK138"/>
  <c r="BK135"/>
  <c i="5" r="BK137"/>
  <c r="J154"/>
  <c r="BK148"/>
  <c r="BK132"/>
  <c i="2" r="J159"/>
  <c r="J137"/>
  <c r="BK152"/>
  <c r="BK139"/>
  <c r="J129"/>
  <c i="3" r="BK148"/>
  <c r="J125"/>
  <c r="BK135"/>
  <c i="4" r="J135"/>
  <c r="BK131"/>
  <c i="5" r="J152"/>
  <c r="J123"/>
  <c r="BK152"/>
  <c r="BK129"/>
  <c i="2" r="BK157"/>
  <c r="BK143"/>
  <c r="BK163"/>
  <c r="BK145"/>
  <c r="BK129"/>
  <c r="BK121"/>
  <c i="3" r="BK129"/>
  <c r="BK142"/>
  <c i="4" r="J128"/>
  <c i="5" r="BK141"/>
  <c r="BK150"/>
  <c r="BK139"/>
  <c r="BK127"/>
  <c i="3" l="1" r="P120"/>
  <c r="P119"/>
  <c r="P118"/>
  <c i="1" r="AU96"/>
  <c i="2" r="R120"/>
  <c r="R119"/>
  <c r="R118"/>
  <c i="3" r="T120"/>
  <c r="T119"/>
  <c r="T118"/>
  <c r="BK120"/>
  <c r="J120"/>
  <c r="J98"/>
  <c i="2" r="T120"/>
  <c r="T119"/>
  <c r="T118"/>
  <c i="4" r="BK122"/>
  <c r="J122"/>
  <c r="J98"/>
  <c i="2" r="P120"/>
  <c r="P119"/>
  <c r="P118"/>
  <c i="1" r="AU95"/>
  <c i="4" r="P122"/>
  <c r="P121"/>
  <c r="P120"/>
  <c i="1" r="AU97"/>
  <c i="5" r="BK118"/>
  <c r="J118"/>
  <c r="J97"/>
  <c r="P118"/>
  <c r="P117"/>
  <c i="1" r="AU98"/>
  <c i="2" r="BK120"/>
  <c r="J120"/>
  <c r="J98"/>
  <c i="3" r="R120"/>
  <c r="R119"/>
  <c r="R118"/>
  <c i="4" r="R122"/>
  <c r="R121"/>
  <c r="R120"/>
  <c i="5" r="R118"/>
  <c r="R117"/>
  <c i="4" r="T122"/>
  <c r="T121"/>
  <c r="T120"/>
  <c i="5" r="T118"/>
  <c r="T117"/>
  <c i="4" r="BK134"/>
  <c r="J134"/>
  <c r="J99"/>
  <c r="BK137"/>
  <c r="J137"/>
  <c r="J100"/>
  <c i="5" r="E85"/>
  <c r="BE121"/>
  <c r="BE125"/>
  <c r="BE134"/>
  <c r="BE141"/>
  <c r="BE148"/>
  <c r="BE150"/>
  <c r="BE154"/>
  <c r="F114"/>
  <c r="BE127"/>
  <c r="BE132"/>
  <c r="BE146"/>
  <c r="J89"/>
  <c r="BE119"/>
  <c r="BE152"/>
  <c r="BE123"/>
  <c r="BE129"/>
  <c r="BE137"/>
  <c r="BE139"/>
  <c r="BE143"/>
  <c i="4" r="J114"/>
  <c r="F117"/>
  <c r="BE138"/>
  <c r="BE128"/>
  <c i="3" r="BK119"/>
  <c r="J119"/>
  <c r="J97"/>
  <c i="4" r="E110"/>
  <c r="BE123"/>
  <c r="BE125"/>
  <c r="BE131"/>
  <c r="BE135"/>
  <c i="2" r="BK119"/>
  <c r="J119"/>
  <c r="J97"/>
  <c i="3" r="E85"/>
  <c r="BE145"/>
  <c r="BE148"/>
  <c r="J89"/>
  <c r="BE125"/>
  <c r="BE132"/>
  <c r="BE135"/>
  <c r="F92"/>
  <c r="BE121"/>
  <c r="BE127"/>
  <c r="BE129"/>
  <c r="BE138"/>
  <c r="BE142"/>
  <c i="1" r="AW96"/>
  <c i="2" r="E85"/>
  <c r="J89"/>
  <c r="F92"/>
  <c r="BE121"/>
  <c r="BE124"/>
  <c r="BE126"/>
  <c r="BE129"/>
  <c r="BE131"/>
  <c r="BE133"/>
  <c r="BE135"/>
  <c r="BE137"/>
  <c r="BE139"/>
  <c r="BE143"/>
  <c r="BE145"/>
  <c r="BE147"/>
  <c r="BE149"/>
  <c r="BE152"/>
  <c r="BE157"/>
  <c r="BE163"/>
  <c r="BE165"/>
  <c r="BE167"/>
  <c r="BE141"/>
  <c r="BE155"/>
  <c r="BE159"/>
  <c r="BE161"/>
  <c i="3" r="F34"/>
  <c i="1" r="BA96"/>
  <c i="3" r="F35"/>
  <c i="1" r="BB96"/>
  <c i="5" r="F37"/>
  <c i="1" r="BD98"/>
  <c i="2" r="F35"/>
  <c i="1" r="BB95"/>
  <c i="4" r="F34"/>
  <c i="1" r="BA97"/>
  <c i="2" r="F34"/>
  <c i="1" r="BA95"/>
  <c i="5" r="F36"/>
  <c i="1" r="BC98"/>
  <c i="3" r="F36"/>
  <c i="1" r="BC96"/>
  <c i="4" r="F36"/>
  <c i="1" r="BC97"/>
  <c i="5" r="F35"/>
  <c i="1" r="BB98"/>
  <c i="3" r="F37"/>
  <c i="1" r="BD96"/>
  <c i="4" r="F35"/>
  <c i="1" r="BB97"/>
  <c i="5" r="J34"/>
  <c i="1" r="AW98"/>
  <c i="2" r="J34"/>
  <c i="1" r="AW95"/>
  <c i="4" r="J34"/>
  <c i="1" r="AW97"/>
  <c i="2" r="F36"/>
  <c i="1" r="BC95"/>
  <c i="5" r="F34"/>
  <c i="1" r="BA98"/>
  <c i="2" r="F37"/>
  <c i="1" r="BD95"/>
  <c i="4" r="F37"/>
  <c i="1" r="BD97"/>
  <c i="5" l="1" r="BK117"/>
  <c r="J117"/>
  <c r="J96"/>
  <c i="4" r="BK121"/>
  <c r="J121"/>
  <c r="J97"/>
  <c i="3" r="BK118"/>
  <c r="J118"/>
  <c r="J96"/>
  <c i="2" r="BK118"/>
  <c r="J118"/>
  <c r="J96"/>
  <c i="1" r="AU94"/>
  <c i="2" r="F33"/>
  <c i="1" r="AZ95"/>
  <c i="4" r="J33"/>
  <c i="1" r="AV97"/>
  <c r="AT97"/>
  <c r="BB94"/>
  <c r="W31"/>
  <c i="2" r="J33"/>
  <c i="1" r="AV95"/>
  <c r="AT95"/>
  <c i="5" r="J33"/>
  <c i="1" r="AV98"/>
  <c r="AT98"/>
  <c i="3" r="J33"/>
  <c i="1" r="AV96"/>
  <c r="AT96"/>
  <c r="BD94"/>
  <c r="W33"/>
  <c r="BA94"/>
  <c r="W30"/>
  <c i="3" r="F33"/>
  <c i="1" r="AZ96"/>
  <c i="5" r="F33"/>
  <c i="1" r="AZ98"/>
  <c i="4" r="F33"/>
  <c i="1" r="AZ97"/>
  <c r="BC94"/>
  <c r="W32"/>
  <c i="4" l="1" r="BK120"/>
  <c r="J120"/>
  <c i="5" r="J30"/>
  <c i="1" r="AG98"/>
  <c i="4" r="J30"/>
  <c i="1" r="AG97"/>
  <c i="3" r="J30"/>
  <c i="1" r="AG96"/>
  <c r="AN96"/>
  <c r="AY94"/>
  <c r="AW94"/>
  <c r="AK30"/>
  <c i="2" r="J30"/>
  <c i="1" r="AG95"/>
  <c r="AZ94"/>
  <c r="W29"/>
  <c r="AX94"/>
  <c i="5" l="1" r="J39"/>
  <c i="4" r="J39"/>
  <c r="J96"/>
  <c i="3" r="J39"/>
  <c i="2" r="J39"/>
  <c i="1" r="AN95"/>
  <c r="AN97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<sst xmlns="http://schemas.openxmlformats.org/spreadsheetml/2006/main">
  <si>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</si>
  <si>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</si>
  <si>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</si>
  <si>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</si>
  <si>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</si>
  <si>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{3589ad86-a041-430d-ae61-ed91c51cd541}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</si>
  <si>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</si>
  <si>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</si>
  <si>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</si>
  <si>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</si>
  <si>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</si>
  <si>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</si>
  <si>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</si>
  <si>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</si>
  <si>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20211101o(1)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</si>
  <si>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</si>
  <si>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</si>
  <si>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Splavná, Drahotuše</t>
  </si>
  <si>
    <t>KSO:</t>
  </si>
  <si>
    <t>CC-CZ:</t>
  </si>
  <si>
    <t>Místo:</t>
  </si>
  <si>
    <t>Drahotuše</t>
  </si>
  <si>
    <t>Datum:</t>
  </si>
  <si>
    <t>1. 11. 2021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</si>
  <si>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</si>
  <si>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</si>
  <si>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</si>
  <si>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</si>
  <si>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</si>
  <si>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</si>
  <si>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</si>
  <si>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Tomáš Pecival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</si>
  <si>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</si>
  <si>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</si>
  <si>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</si>
  <si>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</si>
  <si>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</si>
  <si>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</si>
  <si>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</si>
  <si>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</si>
  <si>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</si>
  <si>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</si>
  <si>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</si>
  <si>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</si>
  <si>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</si>
  <si>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</si>
  <si>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</si>
  <si>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</si>
  <si>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</si>
  <si>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</si>
  <si>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</si>
  <si>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</si>
  <si>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</si>
  <si>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</si>
  <si>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</si>
  <si>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</si>
  <si>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</si>
  <si>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</si>
  <si>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</si>
  <si>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</si>
  <si>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</si>
  <si>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</si>
  <si>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</si>
  <si>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</si>
  <si>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</si>
  <si>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</si>
  <si>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</si>
  <si>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</si>
  <si>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</si>
  <si>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</si>
  <si>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</si>
  <si>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</si>
  <si>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</si>
  <si>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</si>
  <si>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</si>
  <si>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</si>
  <si>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</si>
  <si>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</si>
  <si>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</si>
  <si>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</si>
  <si>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</si>
  <si>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kácení</t>
  </si>
  <si>
    <t>STA</t>
  </si>
  <si>
    <t>1</t>
  </si>
  <si>
    <t>{b23be9c4-6b8f-48b3-ad7f-9e273e74d35a}</t>
  </si>
  <si>
    <t>2</t>
  </si>
  <si>
    <t>SO 02</t>
  </si>
  <si>
    <t>těžba sedimentu</t>
  </si>
  <si>
    <t>{90c8eda4-96bd-46d3-aa98-1230c321aac7}</t>
  </si>
  <si>
    <t>SO 03</t>
  </si>
  <si>
    <t>opevnění koryta</t>
  </si>
  <si>
    <t>{6633f58a-e502-493d-a6ee-5ebacac7b7f6}</t>
  </si>
  <si>
    <t>VON</t>
  </si>
  <si>
    <t>vedlejší náklady</t>
  </si>
  <si>
    <t>{c756672c-fb7b-4c9c-af3c-9d25eb5ce0bc}</t>
  </si>
  <si>
    <t>KRYCÍ LIST SOUPISU PRACÍ</t>
  </si>
  <si>
    <t>Objekt:</t>
  </si>
  <si>
    <t>SO 01 - kácení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</si>
  <si>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</si>
  <si>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</si>
  <si>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</si>
  <si>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</si>
  <si>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</si>
  <si>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</si>
  <si>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</si>
  <si>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</si>
  <si>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</si>
  <si>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</si>
  <si>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</si>
  <si>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</si>
  <si>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</si>
  <si>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</si>
  <si>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</si>
  <si>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</si>
  <si>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</si>
  <si>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</si>
  <si>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</si>
  <si>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</si>
  <si>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</si>
  <si>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</si>
  <si>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</si>
  <si>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</si>
  <si>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</si>
  <si>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</si>
  <si>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</si>
  <si>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</si>
  <si>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4</t>
  </si>
  <si>
    <t>-941348703</t>
  </si>
  <si>
    <t>PP</t>
  </si>
  <si>
    <t>Odstranění křovin a stromů s odstraněním kořenů ručně průměru kmene do 100 mm jakékoliv plochy v rovině nebo ve svahu o sklonu přes 1:5</t>
  </si>
  <si>
    <t>P</t>
  </si>
  <si>
    <t>Poznámka k položce:_x000d_
včetně likvidace (štěpkování)</t>
  </si>
  <si>
    <t>111211231</t>
  </si>
  <si>
    <t>Snesení listnatého klestu D do 30 cm ve svahu do 1:3</t>
  </si>
  <si>
    <t>kus</t>
  </si>
  <si>
    <t>-1174391916</t>
  </si>
  <si>
    <t>Snesení větví stromů na hromady nebo naložení na dopravní prostředek listnatých v rovině nebo ve svahu do 1:3, průměru kmene do 30 cm</t>
  </si>
  <si>
    <t>3</t>
  </si>
  <si>
    <t>111211232</t>
  </si>
  <si>
    <t>Snesení listnatého klestu D přes 30 cm ve svahu do 1:3</t>
  </si>
  <si>
    <t>2094113584</t>
  </si>
  <si>
    <t>Snesení větví stromů na hromady nebo naložení na dopravní prostředek listnatých v rovině nebo ve svahu do 1:3, průměru kmene přes 30 cm</t>
  </si>
  <si>
    <t>112101101</t>
  </si>
  <si>
    <t>Odstranění stromů listnatých průměru kmene přes 100 do 300 mm</t>
  </si>
  <si>
    <t>1418243581</t>
  </si>
  <si>
    <t>Odstranění stromů s odřezáním kmene a s odvětvením listnatých, průměru kmene přes 100 do 300 mm</t>
  </si>
  <si>
    <t>5</t>
  </si>
  <si>
    <t>112101102</t>
  </si>
  <si>
    <t>Odstranění stromů listnatých průměru kmene přes 300 do 500 mm</t>
  </si>
  <si>
    <t>276950604</t>
  </si>
  <si>
    <t>Odstranění stromů s odřezáním kmene a s odvětvením listnatých, průměru kmene přes 300 do 500 mm</t>
  </si>
  <si>
    <t>6</t>
  </si>
  <si>
    <t>112251101</t>
  </si>
  <si>
    <t>Odstranění pařezů D přes 100 do 300 mm</t>
  </si>
  <si>
    <t>-1150486777</t>
  </si>
  <si>
    <t>Odstranění pařezů strojně s jejich vykopáním, vytrháním nebo odstřelením průměru přes 100 do 300 mm</t>
  </si>
  <si>
    <t>7</t>
  </si>
  <si>
    <t>112251102</t>
  </si>
  <si>
    <t>Odstranění pařezů D přes 300 do 500 mm</t>
  </si>
  <si>
    <t>1910023119</t>
  </si>
  <si>
    <t>Odstranění pařezů strojně s jejich vykopáním, vytrháním nebo odstřelením průměru přes 300 do 500 mm</t>
  </si>
  <si>
    <t>8</t>
  </si>
  <si>
    <t>112251103</t>
  </si>
  <si>
    <t>Odstranění pařezů D přes 500 do 700 mm</t>
  </si>
  <si>
    <t>1556846845</t>
  </si>
  <si>
    <t>Odstranění pařezů strojně s jejich vykopáním, vytrháním nebo odstřelením průměru přes 500 do 700 mm</t>
  </si>
  <si>
    <t>9</t>
  </si>
  <si>
    <t>112251104</t>
  </si>
  <si>
    <t>Odstranění pařezů D přes 700 do 900 mm</t>
  </si>
  <si>
    <t>925704474</t>
  </si>
  <si>
    <t>Odstranění pařezů strojně s jejich vykopáním, vytrháním nebo odstřelením průměru přes 700 do 900 mm</t>
  </si>
  <si>
    <t>10</t>
  </si>
  <si>
    <t>112251105</t>
  </si>
  <si>
    <t>Odstranění pařezů D přes 900 do 1100 mm</t>
  </si>
  <si>
    <t>450803749</t>
  </si>
  <si>
    <t>Odstranění pařezů strojně s jejich vykopáním, vytrháním nebo odstřelením průměru přes 900 do 1100 mm</t>
  </si>
  <si>
    <t>11</t>
  </si>
  <si>
    <t>112251108</t>
  </si>
  <si>
    <t>Odstranění pařezů D přes 1300 do 1500 mm</t>
  </si>
  <si>
    <t>-1214360182</t>
  </si>
  <si>
    <t>Odstranění pařezů strojně s jejich vykopáním, vytrháním nebo odstřelením průměru přes 1300 do 1500 mm</t>
  </si>
  <si>
    <t>12</t>
  </si>
  <si>
    <t>162201411</t>
  </si>
  <si>
    <t>Vodorovné přemístění kmenů stromů listnatých do 1 km D kmene přes 100 do 300 mm</t>
  </si>
  <si>
    <t>1380812010</t>
  </si>
  <si>
    <t>Vodorovné přemístění větví, kmenů nebo pařezů s naložením, složením a dopravou do 1000 m kmenů stromů listnatých, průměru přes 100 do 300 mm</t>
  </si>
  <si>
    <t>13</t>
  </si>
  <si>
    <t>162201412</t>
  </si>
  <si>
    <t>Vodorovné přemístění kmenů stromů listnatých do 1 km D kmene přes 300 do 500 mm</t>
  </si>
  <si>
    <t>1630886019</t>
  </si>
  <si>
    <t>Vodorovné přemístění větví, kmenů nebo pařezů s naložením, složením a dopravou do 1000 m kmenů stromů listnatých, průměru přes 300 do 500 mm</t>
  </si>
  <si>
    <t>162301931</t>
  </si>
  <si>
    <t>Příplatek k vodorovnému přemístění větví stromů listnatých D kmene přes 100 do 300 mm ZKD 1 km</t>
  </si>
  <si>
    <t>CS ÚRS 2022 01</t>
  </si>
  <si>
    <t>1931532366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</si>
  <si>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</si>
  <si>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VV</t>
  </si>
  <si>
    <t>760*2 'Přepočtené koeficientem množství</t>
  </si>
  <si>
    <t>22</t>
  </si>
  <si>
    <t>162301932</t>
  </si>
  <si>
    <t>Příplatek k vodorovnému přemístění větví stromů listnatých D kmene přes 300 do 500 mm ZKD 1 km</t>
  </si>
  <si>
    <t>-1947286456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</si>
  <si>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</si>
  <si>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9*2 'Přepočtené koeficientem množství</t>
  </si>
  <si>
    <t>14</t>
  </si>
  <si>
    <t>162201421</t>
  </si>
  <si>
    <t>Vodorovné přemístění pařezů do 1 km D přes 100 do 300 mm</t>
  </si>
  <si>
    <t>1964593365</t>
  </si>
  <si>
    <t>Vodorovné přemístění větví, kmenů nebo pařezů s naložením, složením a dopravou do 1000 m pařezů kmenů, průměru přes 100 do 300 mm</t>
  </si>
  <si>
    <t>162201422</t>
  </si>
  <si>
    <t>Vodorovné přemístění pařezů do 1 km D přes 300 do 500 mm</t>
  </si>
  <si>
    <t>172099522</t>
  </si>
  <si>
    <t>Vodorovné přemístění větví, kmenů nebo pařezů s naložením, složením a dopravou do 1000 m pařezů kmenů, průměru přes 300 do 500 mm</t>
  </si>
  <si>
    <t>16</t>
  </si>
  <si>
    <t>162201423</t>
  </si>
  <si>
    <t>Vodorovné přemístění pařezů do 1 km D přes 500 do 700 mm</t>
  </si>
  <si>
    <t>-453949384</t>
  </si>
  <si>
    <t>Vodorovné přemístění větví, kmenů nebo pařezů s naložením, složením a dopravou do 1000 m pařezů kmenů, průměru přes 500 do 700 mm</t>
  </si>
  <si>
    <t>17</t>
  </si>
  <si>
    <t>162201424</t>
  </si>
  <si>
    <t>Vodorovné přemístění pařezů do 1 km D přes 700 do 900 mm</t>
  </si>
  <si>
    <t>1219021525</t>
  </si>
  <si>
    <t>Vodorovné přemístění větví, kmenů nebo pařezů s naložením, složením a dopravou do 1000 m pařezů kmenů, průměru přes 700 do 900 mm</t>
  </si>
  <si>
    <t>18</t>
  </si>
  <si>
    <t>162201520</t>
  </si>
  <si>
    <t>Vodorovné přemístění pařezů do 1 km D přes 900 do 1100 mm</t>
  </si>
  <si>
    <t>1817027734</t>
  </si>
  <si>
    <t>Vodorovné přemístění větví, kmenů nebo pařezů s naložením, složením a dopravou do 1000 m pařezů kmenů, průměru přes 900 do 1100 mm</t>
  </si>
  <si>
    <t>19</t>
  </si>
  <si>
    <t>162201522</t>
  </si>
  <si>
    <t>Vodorovné přemístění pařezů do 1 km D přes 1300 do 1500 mm</t>
  </si>
  <si>
    <t>-2032507672</t>
  </si>
  <si>
    <t>Vodorovné přemístění větví, kmenů nebo pařezů s naložením, složením a dopravou do 1000 m pařezů kmenů, průměru přes 1300 do 1500 mm</t>
  </si>
  <si>
    <t>20</t>
  </si>
  <si>
    <t>R2</t>
  </si>
  <si>
    <t>Likvidace klestu a pařezů</t>
  </si>
  <si>
    <t>soubor</t>
  </si>
  <si>
    <t>1107809639</t>
  </si>
  <si>
    <t>Poznámka k položce:_x000d_
např. štěpkováním, pálení nebo skládkovné včetně dopravy</t>
  </si>
  <si>
    <t>SO 02 - těžba sedimentu</t>
  </si>
  <si>
    <t>111151r</t>
  </si>
  <si>
    <t>Odstranění rákosu strojně</t>
  </si>
  <si>
    <t>-1105827963</t>
  </si>
  <si>
    <t>Odstranění travin a rákosu strojně rákosu pro jakoukoliv plochu</t>
  </si>
  <si>
    <t>Poznámka k položce:_x000d_
včetně likvidace a dopravy</t>
  </si>
  <si>
    <t>(2,52-2,36)*1000*5</t>
  </si>
  <si>
    <t>122251103</t>
  </si>
  <si>
    <t>Odkopávky a prokopávky nezapažené v hornině třídy těžitelnosti I skupiny 3 objem do 100 m3 strojně</t>
  </si>
  <si>
    <t>m3</t>
  </si>
  <si>
    <t>-743801623</t>
  </si>
  <si>
    <t>Odkopávky a prokopávky nezapažené strojně v hornině třídy těžitelnosti I skupiny 3 přes 50 do 100 m3</t>
  </si>
  <si>
    <t>129253201</t>
  </si>
  <si>
    <t>Čištění otevřených koryt vodotečí šíře dna přes 5 m hl do 5 m v hornině třídy těžitelnosti I skupiny 3 strojně</t>
  </si>
  <si>
    <t>759243010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</si>
  <si>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</si>
  <si>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162351103</t>
  </si>
  <si>
    <t>Vodorovné přemístění přes 50 do 500 m výkopku/sypaniny z horniny třídy těžitelnosti I skupiny 1 až 3</t>
  </si>
  <si>
    <t>684123965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</si>
  <si>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</si>
  <si>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jedná se o úsek ve staničení 2,36-2,52 km</t>
  </si>
  <si>
    <t>162351104</t>
  </si>
  <si>
    <t>Vodorovné přemístění přes 500 do 1000 m výkopku/sypaniny z horniny třídy těžitelnosti I skupiny 1 až 3</t>
  </si>
  <si>
    <t>-1742170508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</si>
  <si>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</si>
  <si>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(842+894-419-61)*0,75</t>
  </si>
  <si>
    <t>162751117</t>
  </si>
  <si>
    <t>Vodorovné přemístění přes 9 000 do 10000 m výkopku/sypaniny z horniny třídy těžitelnosti I skupiny 1 až 3</t>
  </si>
  <si>
    <t>-1634074364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</si>
  <si>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</si>
  <si>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(842+894-419-61)*0,25</t>
  </si>
  <si>
    <t>162751119</t>
  </si>
  <si>
    <t>Příplatek k vodorovnému přemístění výkopku/sypaniny z horniny třídy těžitelnosti I skupiny 1 až 3 ZKD 1000 m přes 10000 m</t>
  </si>
  <si>
    <t>-1197315389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</si>
  <si>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</si>
  <si>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942*5 'Přepočtené koeficientem množství</t>
  </si>
  <si>
    <t>167151121</t>
  </si>
  <si>
    <t>Skládání nebo překládání výkopku z horniny třídy těžitelnosti I skupiny 1 až 3</t>
  </si>
  <si>
    <t>579380807</t>
  </si>
  <si>
    <t>Nakládání, skládání a překládání neulehlého výkopku nebo sypaniny strojně skládání nebo překládání, z hornin třídy těžitelnosti I, skupiny 1 až 3</t>
  </si>
  <si>
    <t>171251201</t>
  </si>
  <si>
    <t>Uložení sypaniny na skládky nebo meziskládky</t>
  </si>
  <si>
    <t>-569663657</t>
  </si>
  <si>
    <t>Uložení sypaniny na skládky nebo meziskládky bez hutnění s upravením uložené sypaniny do předepsaného tvaru</t>
  </si>
  <si>
    <t>842+894-61</t>
  </si>
  <si>
    <t>997221r</t>
  </si>
  <si>
    <t>Poplatek za uložení sedimentu dle platné legislativy</t>
  </si>
  <si>
    <t>t</t>
  </si>
  <si>
    <t>-581445523</t>
  </si>
  <si>
    <t>(842+894-419-61)*0,25*1,5</t>
  </si>
  <si>
    <t>SO 03 - opevnění koryta</t>
  </si>
  <si>
    <t xml:space="preserve">    4 - Vodorovné konstrukce</t>
  </si>
  <si>
    <t xml:space="preserve">    998 - Přesun hmot</t>
  </si>
  <si>
    <t>171151112</t>
  </si>
  <si>
    <t>Uložení sypaniny z hornin nesoudržných kamenitých do násypů zhutněných strojně</t>
  </si>
  <si>
    <t>1853102061</t>
  </si>
  <si>
    <t>Uložení sypanin do násypů strojně s rozprostřením sypaniny ve vrstvách a s hrubým urovnáním zhutněných z hornin nesoudržných kamenitých</t>
  </si>
  <si>
    <t>182151111</t>
  </si>
  <si>
    <t>Svahování v zářezech v hornině třídy těžitelnosti I, skupiny 1 až 3 strojně</t>
  </si>
  <si>
    <t>2002337406</t>
  </si>
  <si>
    <t>Svahování trvalých svahů do projektovaných profilů strojně s potřebným přemístěním výkopku při svahování v zářezech v hornině třídy těžitelnosti I, skupiny 1 až 3</t>
  </si>
  <si>
    <t>894*2,5</t>
  </si>
  <si>
    <t>R1</t>
  </si>
  <si>
    <t>Převedení vody během stavebních prací po celou dobu stavby - dle zvolené technologie zhotovitele - kompletní dodávka + montáž/demontáž</t>
  </si>
  <si>
    <t>-1826544599</t>
  </si>
  <si>
    <t>Poznámka k položce:_x000d_
včetně čerpání vody</t>
  </si>
  <si>
    <t>Ohumusování a osetí</t>
  </si>
  <si>
    <t>1163691527</t>
  </si>
  <si>
    <t>Ohumusování a osetí obnažených ploch</t>
  </si>
  <si>
    <t>Poznámka k položce:_x000d_
možno použít sediment z koryta vodního toku</t>
  </si>
  <si>
    <t>Vodorovné konstrukce</t>
  </si>
  <si>
    <t>463211152</t>
  </si>
  <si>
    <t>Rovnanina objemu přes 3 m3 z lomového kamene tříděného hm přes 80 do 200 kg s urovnáním líce</t>
  </si>
  <si>
    <t>2098188396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</si>
  <si>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</si>
  <si>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998</t>
  </si>
  <si>
    <t>Přesun hmot</t>
  </si>
  <si>
    <t>998332011</t>
  </si>
  <si>
    <t>Přesun hmot pro úpravy vodních toků a kanály</t>
  </si>
  <si>
    <t>2037316372</t>
  </si>
  <si>
    <t>Přesun hmot pro úpravy vodních toků a kanály, hráze rybníků apod. dopravní vzdálenost do 500 m</t>
  </si>
  <si>
    <t>VON - vedlejší náklady</t>
  </si>
  <si>
    <t>VRN - Vedlejší rozpočtové náklady</t>
  </si>
  <si>
    <t>VRN</t>
  </si>
  <si>
    <t>Vedlejší rozpočtové náklady</t>
  </si>
  <si>
    <t>Aktualizace Povodňového plánu</t>
  </si>
  <si>
    <t>1024</t>
  </si>
  <si>
    <t>142312256</t>
  </si>
  <si>
    <t xml:space="preserve">Aktualizace  Povodňového plánu</t>
  </si>
  <si>
    <t>R14</t>
  </si>
  <si>
    <t>biologický dozor při stavbě</t>
  </si>
  <si>
    <t>-942723463</t>
  </si>
  <si>
    <t>R15</t>
  </si>
  <si>
    <t>čištění komunikací</t>
  </si>
  <si>
    <t>1411782210</t>
  </si>
  <si>
    <t>čištění komunikací znečištěných stavbou</t>
  </si>
  <si>
    <t>R16</t>
  </si>
  <si>
    <t>uvedení pozemků dotčených stavbou do původního stavu</t>
  </si>
  <si>
    <t>-1754907348</t>
  </si>
  <si>
    <t>R17</t>
  </si>
  <si>
    <t>poplatek za zábor veřejného prostranství pro potřeby stavby</t>
  </si>
  <si>
    <t>-431518243</t>
  </si>
  <si>
    <t>Provedení opatření vyplývajících z povodňového plánu</t>
  </si>
  <si>
    <t>453543044</t>
  </si>
  <si>
    <t>Poznámka k položce:_x000d_
vyznačení stupňů SPA</t>
  </si>
  <si>
    <t>R3</t>
  </si>
  <si>
    <t xml:space="preserve">Aktualizace Havarijního  plánu</t>
  </si>
  <si>
    <t>800618617</t>
  </si>
  <si>
    <t>Aktualizace Havarijního plánu</t>
  </si>
  <si>
    <t>R4</t>
  </si>
  <si>
    <t>Provedení opatření vyplývajících z havarijního plánu</t>
  </si>
  <si>
    <t>1013227659</t>
  </si>
  <si>
    <t>Poznámka k položce:_x000d_
např. norné stěny, sorpční prostředky ...</t>
  </si>
  <si>
    <t>R5</t>
  </si>
  <si>
    <t>Aktualizace plánu BOZP</t>
  </si>
  <si>
    <t>-1835829117</t>
  </si>
  <si>
    <t>R6</t>
  </si>
  <si>
    <t>vytyčení inženýrských sítí a zařízení, včetně zajištění případné aktualizace vyjádření správců sítí</t>
  </si>
  <si>
    <t>-839004266</t>
  </si>
  <si>
    <t>R7</t>
  </si>
  <si>
    <t>vytýčení stavby a hranic pozemků odborně způsobilou osobou v oboru zeměměřičství</t>
  </si>
  <si>
    <t>-1108884467</t>
  </si>
  <si>
    <t>R8</t>
  </si>
  <si>
    <t>zajištění a zabezpečení staveniště, zřízení a likvidace zařízení staveniště, včetně případných přípojek, přístupů a skládek, deponií apod.</t>
  </si>
  <si>
    <t>-1150363549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</si>
  <si>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</si>
  <si>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</si>
  <si>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</si>
  <si>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-699303286</t>
  </si>
  <si>
    <t>R10</t>
  </si>
  <si>
    <t>provedení pasportu komunikací před stavbou včetně fotodokumentace</t>
  </si>
  <si>
    <t>1457564134</t>
  </si>
  <si>
    <t>R11</t>
  </si>
  <si>
    <t>protokolární předání stavbou dotčených pozemků a komunikací, uvedených do původního stavu, zpět jejich vlastníkům</t>
  </si>
  <si>
    <t>1844676216</t>
  </si>
  <si>
    <t>R12</t>
  </si>
  <si>
    <t xml:space="preserve">Zpracování a předání dokumentace skutečného provedení stavby </t>
  </si>
  <si>
    <t>241333638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</si>
  <si>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</si>
  <si>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R13</t>
  </si>
  <si>
    <t>slovení rybí obsádky</t>
  </si>
  <si>
    <t>906072783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</si>
</sst>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20211101o(1)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Splavná, Drahotuše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Drahotuše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1. 11. 2021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Ing. Tomáš Pecival</v>
      </c>
      <c r="AN89" s="69"/>
      <c r="AO89" s="69"/>
      <c r="AP89" s="69"/>
      <c r="AQ89" s="38"/>
      <c r="AR89" s="42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Ing. Tomáš Pecival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2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ROUND(SUM(AG95:AG98),2)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ROUND(SUM(AS95:AS98),2)</f>
        <v>0</v>
      </c>
      <c r="AT94" s="112">
        <f>ROUND(SUM(AV94:AW94),2)</f>
        <v>0</v>
      </c>
      <c r="AU94" s="113">
        <f>ROUND(SUM(AU95:AU98),5)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ROUND(SUM(AZ95:AZ98),2)</f>
        <v>0</v>
      </c>
      <c r="BA94" s="112">
        <f>ROUND(SUM(BA95:BA98),2)</f>
        <v>0</v>
      </c>
      <c r="BB94" s="112">
        <f>ROUND(SUM(BB95:BB98),2)</f>
        <v>0</v>
      </c>
      <c r="BC94" s="112">
        <f>ROUND(SUM(BC95:BC98),2)</f>
        <v>0</v>
      </c>
      <c r="BD94" s="114">
        <f>ROUND(SUM(BD95:BD98),2)</f>
        <v>0</v>
      </c>
      <c r="BE94" s="6"/>
      <c r="BS94" s="115" t="s">
        <v>74</v>
      </c>
      <c r="BT94" s="115" t="s">
        <v>75</v>
      </c>
      <c r="BU94" s="116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16.5" customHeight="1">
      <c r="A95" s="117" t="s">
        <v>79</v>
      </c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kácení'!J30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82</v>
      </c>
      <c r="AR95" s="124"/>
      <c r="AS95" s="125">
        <v>0</v>
      </c>
      <c r="AT95" s="126">
        <f>ROUND(SUM(AV95:AW95),2)</f>
        <v>0</v>
      </c>
      <c r="AU95" s="127">
        <f>'SO 01 - kácení'!P118</f>
        <v>0</v>
      </c>
      <c r="AV95" s="126">
        <f>'SO 01 - kácení'!J33</f>
        <v>0</v>
      </c>
      <c r="AW95" s="126">
        <f>'SO 01 - kácení'!J34</f>
        <v>0</v>
      </c>
      <c r="AX95" s="126">
        <f>'SO 01 - kácení'!J35</f>
        <v>0</v>
      </c>
      <c r="AY95" s="126">
        <f>'SO 01 - kácení'!J36</f>
        <v>0</v>
      </c>
      <c r="AZ95" s="126">
        <f>'SO 01 - kácení'!F33</f>
        <v>0</v>
      </c>
      <c r="BA95" s="126">
        <f>'SO 01 - kácení'!F34</f>
        <v>0</v>
      </c>
      <c r="BB95" s="126">
        <f>'SO 01 - kácení'!F35</f>
        <v>0</v>
      </c>
      <c r="BC95" s="126">
        <f>'SO 01 - kácení'!F36</f>
        <v>0</v>
      </c>
      <c r="BD95" s="128">
        <f>'SO 01 - kácení'!F37</f>
        <v>0</v>
      </c>
      <c r="BE95" s="7"/>
      <c r="BT95" s="129" t="s">
        <v>83</v>
      </c>
      <c r="BV95" s="129" t="s">
        <v>77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 s="7" customFormat="1" ht="16.5" customHeight="1">
      <c r="A96" s="117" t="s">
        <v>79</v>
      </c>
      <c r="B96" s="118"/>
      <c r="C96" s="119"/>
      <c r="D96" s="120" t="s">
        <v>86</v>
      </c>
      <c r="E96" s="120"/>
      <c r="F96" s="120"/>
      <c r="G96" s="120"/>
      <c r="H96" s="120"/>
      <c r="I96" s="121"/>
      <c r="J96" s="120" t="s">
        <v>87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'SO 02 - těžba sedimentu'!J30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82</v>
      </c>
      <c r="AR96" s="124"/>
      <c r="AS96" s="125">
        <v>0</v>
      </c>
      <c r="AT96" s="126">
        <f>ROUND(SUM(AV96:AW96),2)</f>
        <v>0</v>
      </c>
      <c r="AU96" s="127">
        <f>'SO 02 - těžba sedimentu'!P118</f>
        <v>0</v>
      </c>
      <c r="AV96" s="126">
        <f>'SO 02 - těžba sedimentu'!J33</f>
        <v>0</v>
      </c>
      <c r="AW96" s="126">
        <f>'SO 02 - těžba sedimentu'!J34</f>
        <v>0</v>
      </c>
      <c r="AX96" s="126">
        <f>'SO 02 - těžba sedimentu'!J35</f>
        <v>0</v>
      </c>
      <c r="AY96" s="126">
        <f>'SO 02 - těžba sedimentu'!J36</f>
        <v>0</v>
      </c>
      <c r="AZ96" s="126">
        <f>'SO 02 - těžba sedimentu'!F33</f>
        <v>0</v>
      </c>
      <c r="BA96" s="126">
        <f>'SO 02 - těžba sedimentu'!F34</f>
        <v>0</v>
      </c>
      <c r="BB96" s="126">
        <f>'SO 02 - těžba sedimentu'!F35</f>
        <v>0</v>
      </c>
      <c r="BC96" s="126">
        <f>'SO 02 - těžba sedimentu'!F36</f>
        <v>0</v>
      </c>
      <c r="BD96" s="128">
        <f>'SO 02 - těžba sedimentu'!F37</f>
        <v>0</v>
      </c>
      <c r="BE96" s="7"/>
      <c r="BT96" s="129" t="s">
        <v>83</v>
      </c>
      <c r="BV96" s="129" t="s">
        <v>77</v>
      </c>
      <c r="BW96" s="129" t="s">
        <v>88</v>
      </c>
      <c r="BX96" s="129" t="s">
        <v>5</v>
      </c>
      <c r="CL96" s="129" t="s">
        <v>1</v>
      </c>
      <c r="CM96" s="129" t="s">
        <v>85</v>
      </c>
    </row>
    <row r="97" s="7" customFormat="1" ht="16.5" customHeight="1">
      <c r="A97" s="117" t="s">
        <v>79</v>
      </c>
      <c r="B97" s="118"/>
      <c r="C97" s="119"/>
      <c r="D97" s="120" t="s">
        <v>89</v>
      </c>
      <c r="E97" s="120"/>
      <c r="F97" s="120"/>
      <c r="G97" s="120"/>
      <c r="H97" s="120"/>
      <c r="I97" s="121"/>
      <c r="J97" s="120" t="s">
        <v>90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03 - opevnění koryta'!J30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82</v>
      </c>
      <c r="AR97" s="124"/>
      <c r="AS97" s="125">
        <v>0</v>
      </c>
      <c r="AT97" s="126">
        <f>ROUND(SUM(AV97:AW97),2)</f>
        <v>0</v>
      </c>
      <c r="AU97" s="127">
        <f>'SO 03 - opevnění koryta'!P120</f>
        <v>0</v>
      </c>
      <c r="AV97" s="126">
        <f>'SO 03 - opevnění koryta'!J33</f>
        <v>0</v>
      </c>
      <c r="AW97" s="126">
        <f>'SO 03 - opevnění koryta'!J34</f>
        <v>0</v>
      </c>
      <c r="AX97" s="126">
        <f>'SO 03 - opevnění koryta'!J35</f>
        <v>0</v>
      </c>
      <c r="AY97" s="126">
        <f>'SO 03 - opevnění koryta'!J36</f>
        <v>0</v>
      </c>
      <c r="AZ97" s="126">
        <f>'SO 03 - opevnění koryta'!F33</f>
        <v>0</v>
      </c>
      <c r="BA97" s="126">
        <f>'SO 03 - opevnění koryta'!F34</f>
        <v>0</v>
      </c>
      <c r="BB97" s="126">
        <f>'SO 03 - opevnění koryta'!F35</f>
        <v>0</v>
      </c>
      <c r="BC97" s="126">
        <f>'SO 03 - opevnění koryta'!F36</f>
        <v>0</v>
      </c>
      <c r="BD97" s="128">
        <f>'SO 03 - opevnění koryta'!F37</f>
        <v>0</v>
      </c>
      <c r="BE97" s="7"/>
      <c r="BT97" s="129" t="s">
        <v>83</v>
      </c>
      <c r="BV97" s="129" t="s">
        <v>77</v>
      </c>
      <c r="BW97" s="129" t="s">
        <v>91</v>
      </c>
      <c r="BX97" s="129" t="s">
        <v>5</v>
      </c>
      <c r="CL97" s="129" t="s">
        <v>1</v>
      </c>
      <c r="CM97" s="129" t="s">
        <v>85</v>
      </c>
    </row>
    <row r="98" s="7" customFormat="1" ht="16.5" customHeight="1">
      <c r="A98" s="117" t="s">
        <v>79</v>
      </c>
      <c r="B98" s="118"/>
      <c r="C98" s="119"/>
      <c r="D98" s="120" t="s">
        <v>92</v>
      </c>
      <c r="E98" s="120"/>
      <c r="F98" s="120"/>
      <c r="G98" s="120"/>
      <c r="H98" s="120"/>
      <c r="I98" s="121"/>
      <c r="J98" s="120" t="s">
        <v>93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'VON - vedlejší náklady'!J30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82</v>
      </c>
      <c r="AR98" s="124"/>
      <c r="AS98" s="130">
        <v>0</v>
      </c>
      <c r="AT98" s="131">
        <f>ROUND(SUM(AV98:AW98),2)</f>
        <v>0</v>
      </c>
      <c r="AU98" s="132">
        <f>'VON - vedlejší náklady'!P117</f>
        <v>0</v>
      </c>
      <c r="AV98" s="131">
        <f>'VON - vedlejší náklady'!J33</f>
        <v>0</v>
      </c>
      <c r="AW98" s="131">
        <f>'VON - vedlejší náklady'!J34</f>
        <v>0</v>
      </c>
      <c r="AX98" s="131">
        <f>'VON - vedlejší náklady'!J35</f>
        <v>0</v>
      </c>
      <c r="AY98" s="131">
        <f>'VON - vedlejší náklady'!J36</f>
        <v>0</v>
      </c>
      <c r="AZ98" s="131">
        <f>'VON - vedlejší náklady'!F33</f>
        <v>0</v>
      </c>
      <c r="BA98" s="131">
        <f>'VON - vedlejší náklady'!F34</f>
        <v>0</v>
      </c>
      <c r="BB98" s="131">
        <f>'VON - vedlejší náklady'!F35</f>
        <v>0</v>
      </c>
      <c r="BC98" s="131">
        <f>'VON - vedlejší náklady'!F36</f>
        <v>0</v>
      </c>
      <c r="BD98" s="133">
        <f>'VON - vedlejší náklady'!F37</f>
        <v>0</v>
      </c>
      <c r="BE98" s="7"/>
      <c r="BT98" s="129" t="s">
        <v>83</v>
      </c>
      <c r="BV98" s="129" t="s">
        <v>77</v>
      </c>
      <c r="BW98" s="129" t="s">
        <v>94</v>
      </c>
      <c r="BX98" s="129" t="s">
        <v>5</v>
      </c>
      <c r="CL98" s="129" t="s">
        <v>1</v>
      </c>
      <c r="CM98" s="129" t="s">
        <v>85</v>
      </c>
    </row>
    <row r="99" s="2" customFormat="1" ht="30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sheetProtection sheet="1" formatColumns="0" formatRows="0" objects="1" scenarios="1" spinCount="100000" saltValue="CwS/d9PCVI6Kf/Rc/WB9yafmqCosz9EHgnQo226+cSlBS7q+iiOAMH/CWIF/IfzE2vTWljPoVH6mIo25HxmF6A==" hashValue="jxlce/DHIj3J7MGXwapu/ES3fZMgV0JstLloiUZppIjtOD+iXSRF3Z/LcYPd3e4NZ2OXd2H6z7bJ6pHBaN9E5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kácení'!C2" display="/"/>
    <hyperlink ref="A96" location="'SO 02 - těžba sedimentu'!C2" display="/"/>
    <hyperlink ref="A97" location="'SO 03 - opevnění koryta'!C2" display="/"/>
    <hyperlink ref="A98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Splavná, Drahotuše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1. 11. 2021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ROUND((SUM(BE118:BE169)),  2)</f>
        <v>0</v>
      </c>
      <c r="G33" s="36"/>
      <c r="H33" s="36"/>
      <c r="I33" s="153">
        <v>0.20999999999999999</v>
      </c>
      <c r="J33" s="152">
        <f>ROUND(((SUM(BE118:BE169))*I33),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ROUND((SUM(BF118:BF169)),  2)</f>
        <v>0</v>
      </c>
      <c r="G34" s="36"/>
      <c r="H34" s="36"/>
      <c r="I34" s="153">
        <v>0.14999999999999999</v>
      </c>
      <c r="J34" s="152">
        <f>ROUND(((SUM(BF118:BF169))*I34),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ROUND((SUM(BG118:BG169)),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ROUND((SUM(BH118:BH169)),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ROUND((SUM(BI118:BI169)),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Splavná, Drahotuše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kácení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Drahotuše</v>
      </c>
      <c r="G89" s="38"/>
      <c r="H89" s="38"/>
      <c r="I89" s="30" t="s">
        <v>22</v>
      </c>
      <c r="J89" s="77" t="str">
        <f>IF(J12="","",J12)</f>
        <v>1. 11. 2021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99</v>
      </c>
      <c r="D94" s="174"/>
      <c r="E94" s="174"/>
      <c r="F94" s="174"/>
      <c r="G94" s="174"/>
      <c r="H94" s="174"/>
      <c r="I94" s="174"/>
      <c r="J94" s="175" t="s">
        <v>100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101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7"/>
      <c r="C97" s="178"/>
      <c r="D97" s="179" t="s">
        <v>103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104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105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Splavná, Drahotuše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01 - kácení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Drahotuše</v>
      </c>
      <c r="G112" s="38"/>
      <c r="H112" s="38"/>
      <c r="I112" s="30" t="s">
        <v>22</v>
      </c>
      <c r="J112" s="77" t="str">
        <f>IF(J12="","",J12)</f>
        <v>1. 11. 2021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>Povodí Moravy, s.p.</v>
      </c>
      <c r="G114" s="38"/>
      <c r="H114" s="38"/>
      <c r="I114" s="30" t="s">
        <v>30</v>
      </c>
      <c r="J114" s="34" t="str">
        <f>E21</f>
        <v>Ing. Tomáš Pecival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33</v>
      </c>
      <c r="J115" s="34" t="str">
        <f>E24</f>
        <v>Ing. Tomáš Pecival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106</v>
      </c>
      <c r="D117" s="192" t="s">
        <v>60</v>
      </c>
      <c r="E117" s="192" t="s">
        <v>56</v>
      </c>
      <c r="F117" s="192" t="s">
        <v>57</v>
      </c>
      <c r="G117" s="192" t="s">
        <v>107</v>
      </c>
      <c r="H117" s="192" t="s">
        <v>108</v>
      </c>
      <c r="I117" s="192" t="s">
        <v>109</v>
      </c>
      <c r="J117" s="192" t="s">
        <v>100</v>
      </c>
      <c r="K117" s="193" t="s">
        <v>110</v>
      </c>
      <c r="L117" s="194"/>
      <c r="M117" s="98" t="s">
        <v>1</v>
      </c>
      <c r="N117" s="99" t="s">
        <v>39</v>
      </c>
      <c r="O117" s="99" t="s">
        <v>111</v>
      </c>
      <c r="P117" s="99" t="s">
        <v>112</v>
      </c>
      <c r="Q117" s="99" t="s">
        <v>113</v>
      </c>
      <c r="R117" s="99" t="s">
        <v>114</v>
      </c>
      <c r="S117" s="99" t="s">
        <v>115</v>
      </c>
      <c r="T117" s="100" t="s">
        <v>116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117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74</v>
      </c>
      <c r="AU118" s="15" t="s">
        <v>102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118</v>
      </c>
      <c r="F119" s="203" t="s">
        <v>119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120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83</v>
      </c>
      <c r="F120" s="214" t="s">
        <v>121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SUM(P121:P169)</f>
        <v>0</v>
      </c>
      <c r="Q120" s="208"/>
      <c r="R120" s="209">
        <f>SUM(R121:R169)</f>
        <v>0</v>
      </c>
      <c r="S120" s="208"/>
      <c r="T120" s="210">
        <f>SUM(T121:T169)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120</v>
      </c>
      <c r="BK120" s="213">
        <f>SUM(BK121:BK169)</f>
        <v>0</v>
      </c>
    </row>
    <row r="121" s="2" customFormat="1" ht="33" customHeight="1">
      <c r="A121" s="36"/>
      <c r="B121" s="37"/>
      <c r="C121" s="216" t="s">
        <v>83</v>
      </c>
      <c r="D121" s="216" t="s">
        <v>122</v>
      </c>
      <c r="E121" s="217" t="s">
        <v>123</v>
      </c>
      <c r="F121" s="218" t="s">
        <v>124</v>
      </c>
      <c r="G121" s="219" t="s">
        <v>125</v>
      </c>
      <c r="H121" s="220">
        <v>1485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40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126</v>
      </c>
      <c r="AT121" s="227" t="s">
        <v>122</v>
      </c>
      <c r="AU121" s="227" t="s">
        <v>85</v>
      </c>
      <c r="AY121" s="15" t="s">
        <v>120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83</v>
      </c>
      <c r="BK121" s="228">
        <f>ROUND(I121*H121,2)</f>
        <v>0</v>
      </c>
      <c r="BL121" s="15" t="s">
        <v>126</v>
      </c>
      <c r="BM121" s="227" t="s">
        <v>127</v>
      </c>
    </row>
    <row r="122" s="2" customFormat="1">
      <c r="A122" s="36"/>
      <c r="B122" s="37"/>
      <c r="C122" s="38"/>
      <c r="D122" s="229" t="s">
        <v>128</v>
      </c>
      <c r="E122" s="38"/>
      <c r="F122" s="230" t="s">
        <v>129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128</v>
      </c>
      <c r="AU122" s="15" t="s">
        <v>85</v>
      </c>
    </row>
    <row r="123" s="2" customFormat="1">
      <c r="A123" s="36"/>
      <c r="B123" s="37"/>
      <c r="C123" s="38"/>
      <c r="D123" s="229" t="s">
        <v>130</v>
      </c>
      <c r="E123" s="38"/>
      <c r="F123" s="234" t="s">
        <v>131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130</v>
      </c>
      <c r="AU123" s="15" t="s">
        <v>85</v>
      </c>
    </row>
    <row r="124" s="2" customFormat="1" ht="21.75" customHeight="1">
      <c r="A124" s="36"/>
      <c r="B124" s="37"/>
      <c r="C124" s="216" t="s">
        <v>85</v>
      </c>
      <c r="D124" s="216" t="s">
        <v>122</v>
      </c>
      <c r="E124" s="217" t="s">
        <v>132</v>
      </c>
      <c r="F124" s="218" t="s">
        <v>133</v>
      </c>
      <c r="G124" s="219" t="s">
        <v>134</v>
      </c>
      <c r="H124" s="220">
        <v>760</v>
      </c>
      <c r="I124" s="221"/>
      <c r="J124" s="222">
        <f>ROUND(I124*H124,2)</f>
        <v>0</v>
      </c>
      <c r="K124" s="218" t="s">
        <v>1</v>
      </c>
      <c r="L124" s="42"/>
      <c r="M124" s="223" t="s">
        <v>1</v>
      </c>
      <c r="N124" s="224" t="s">
        <v>40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126</v>
      </c>
      <c r="AT124" s="227" t="s">
        <v>122</v>
      </c>
      <c r="AU124" s="227" t="s">
        <v>85</v>
      </c>
      <c r="AY124" s="15" t="s">
        <v>120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83</v>
      </c>
      <c r="BK124" s="228">
        <f>ROUND(I124*H124,2)</f>
        <v>0</v>
      </c>
      <c r="BL124" s="15" t="s">
        <v>126</v>
      </c>
      <c r="BM124" s="227" t="s">
        <v>135</v>
      </c>
    </row>
    <row r="125" s="2" customFormat="1">
      <c r="A125" s="36"/>
      <c r="B125" s="37"/>
      <c r="C125" s="38"/>
      <c r="D125" s="229" t="s">
        <v>128</v>
      </c>
      <c r="E125" s="38"/>
      <c r="F125" s="230" t="s">
        <v>136</v>
      </c>
      <c r="G125" s="38"/>
      <c r="H125" s="38"/>
      <c r="I125" s="231"/>
      <c r="J125" s="38"/>
      <c r="K125" s="38"/>
      <c r="L125" s="42"/>
      <c r="M125" s="232"/>
      <c r="N125" s="233"/>
      <c r="O125" s="89"/>
      <c r="P125" s="89"/>
      <c r="Q125" s="89"/>
      <c r="R125" s="89"/>
      <c r="S125" s="89"/>
      <c r="T125" s="90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128</v>
      </c>
      <c r="AU125" s="15" t="s">
        <v>85</v>
      </c>
    </row>
    <row r="126" s="2" customFormat="1" ht="21.75" customHeight="1">
      <c r="A126" s="36"/>
      <c r="B126" s="37"/>
      <c r="C126" s="216" t="s">
        <v>137</v>
      </c>
      <c r="D126" s="216" t="s">
        <v>122</v>
      </c>
      <c r="E126" s="217" t="s">
        <v>138</v>
      </c>
      <c r="F126" s="218" t="s">
        <v>139</v>
      </c>
      <c r="G126" s="219" t="s">
        <v>134</v>
      </c>
      <c r="H126" s="220">
        <v>9</v>
      </c>
      <c r="I126" s="221"/>
      <c r="J126" s="222">
        <f>ROUND(I126*H126,2)</f>
        <v>0</v>
      </c>
      <c r="K126" s="218" t="s">
        <v>1</v>
      </c>
      <c r="L126" s="42"/>
      <c r="M126" s="223" t="s">
        <v>1</v>
      </c>
      <c r="N126" s="224" t="s">
        <v>40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126</v>
      </c>
      <c r="AT126" s="227" t="s">
        <v>122</v>
      </c>
      <c r="AU126" s="227" t="s">
        <v>85</v>
      </c>
      <c r="AY126" s="15" t="s">
        <v>120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83</v>
      </c>
      <c r="BK126" s="228">
        <f>ROUND(I126*H126,2)</f>
        <v>0</v>
      </c>
      <c r="BL126" s="15" t="s">
        <v>126</v>
      </c>
      <c r="BM126" s="227" t="s">
        <v>140</v>
      </c>
    </row>
    <row r="127" s="2" customFormat="1">
      <c r="A127" s="36"/>
      <c r="B127" s="37"/>
      <c r="C127" s="38"/>
      <c r="D127" s="229" t="s">
        <v>128</v>
      </c>
      <c r="E127" s="38"/>
      <c r="F127" s="230" t="s">
        <v>141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128</v>
      </c>
      <c r="AU127" s="15" t="s">
        <v>85</v>
      </c>
    </row>
    <row r="128" s="2" customFormat="1">
      <c r="A128" s="36"/>
      <c r="B128" s="37"/>
      <c r="C128" s="38"/>
      <c r="D128" s="229" t="s">
        <v>130</v>
      </c>
      <c r="E128" s="38"/>
      <c r="F128" s="234" t="s">
        <v>131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130</v>
      </c>
      <c r="AU128" s="15" t="s">
        <v>85</v>
      </c>
    </row>
    <row r="129" s="2" customFormat="1" ht="24.15" customHeight="1">
      <c r="A129" s="36"/>
      <c r="B129" s="37"/>
      <c r="C129" s="216" t="s">
        <v>126</v>
      </c>
      <c r="D129" s="216" t="s">
        <v>122</v>
      </c>
      <c r="E129" s="217" t="s">
        <v>142</v>
      </c>
      <c r="F129" s="218" t="s">
        <v>143</v>
      </c>
      <c r="G129" s="219" t="s">
        <v>134</v>
      </c>
      <c r="H129" s="220">
        <v>760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40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126</v>
      </c>
      <c r="AT129" s="227" t="s">
        <v>122</v>
      </c>
      <c r="AU129" s="227" t="s">
        <v>85</v>
      </c>
      <c r="AY129" s="15" t="s">
        <v>120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83</v>
      </c>
      <c r="BK129" s="228">
        <f>ROUND(I129*H129,2)</f>
        <v>0</v>
      </c>
      <c r="BL129" s="15" t="s">
        <v>126</v>
      </c>
      <c r="BM129" s="227" t="s">
        <v>144</v>
      </c>
    </row>
    <row r="130" s="2" customFormat="1">
      <c r="A130" s="36"/>
      <c r="B130" s="37"/>
      <c r="C130" s="38"/>
      <c r="D130" s="229" t="s">
        <v>128</v>
      </c>
      <c r="E130" s="38"/>
      <c r="F130" s="230" t="s">
        <v>145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128</v>
      </c>
      <c r="AU130" s="15" t="s">
        <v>85</v>
      </c>
    </row>
    <row r="131" s="2" customFormat="1" ht="24.15" customHeight="1">
      <c r="A131" s="36"/>
      <c r="B131" s="37"/>
      <c r="C131" s="216" t="s">
        <v>146</v>
      </c>
      <c r="D131" s="216" t="s">
        <v>122</v>
      </c>
      <c r="E131" s="217" t="s">
        <v>147</v>
      </c>
      <c r="F131" s="218" t="s">
        <v>148</v>
      </c>
      <c r="G131" s="219" t="s">
        <v>134</v>
      </c>
      <c r="H131" s="220">
        <v>9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40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126</v>
      </c>
      <c r="AT131" s="227" t="s">
        <v>122</v>
      </c>
      <c r="AU131" s="227" t="s">
        <v>85</v>
      </c>
      <c r="AY131" s="15" t="s">
        <v>120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83</v>
      </c>
      <c r="BK131" s="228">
        <f>ROUND(I131*H131,2)</f>
        <v>0</v>
      </c>
      <c r="BL131" s="15" t="s">
        <v>126</v>
      </c>
      <c r="BM131" s="227" t="s">
        <v>149</v>
      </c>
    </row>
    <row r="132" s="2" customFormat="1">
      <c r="A132" s="36"/>
      <c r="B132" s="37"/>
      <c r="C132" s="38"/>
      <c r="D132" s="229" t="s">
        <v>128</v>
      </c>
      <c r="E132" s="38"/>
      <c r="F132" s="230" t="s">
        <v>150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128</v>
      </c>
      <c r="AU132" s="15" t="s">
        <v>85</v>
      </c>
    </row>
    <row r="133" s="2" customFormat="1" ht="16.5" customHeight="1">
      <c r="A133" s="36"/>
      <c r="B133" s="37"/>
      <c r="C133" s="216" t="s">
        <v>151</v>
      </c>
      <c r="D133" s="216" t="s">
        <v>122</v>
      </c>
      <c r="E133" s="217" t="s">
        <v>152</v>
      </c>
      <c r="F133" s="218" t="s">
        <v>153</v>
      </c>
      <c r="G133" s="219" t="s">
        <v>134</v>
      </c>
      <c r="H133" s="220">
        <v>22</v>
      </c>
      <c r="I133" s="221"/>
      <c r="J133" s="222">
        <f>ROUND(I133*H133,2)</f>
        <v>0</v>
      </c>
      <c r="K133" s="218" t="s">
        <v>1</v>
      </c>
      <c r="L133" s="42"/>
      <c r="M133" s="223" t="s">
        <v>1</v>
      </c>
      <c r="N133" s="224" t="s">
        <v>40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126</v>
      </c>
      <c r="AT133" s="227" t="s">
        <v>122</v>
      </c>
      <c r="AU133" s="227" t="s">
        <v>85</v>
      </c>
      <c r="AY133" s="15" t="s">
        <v>120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83</v>
      </c>
      <c r="BK133" s="228">
        <f>ROUND(I133*H133,2)</f>
        <v>0</v>
      </c>
      <c r="BL133" s="15" t="s">
        <v>126</v>
      </c>
      <c r="BM133" s="227" t="s">
        <v>154</v>
      </c>
    </row>
    <row r="134" s="2" customFormat="1">
      <c r="A134" s="36"/>
      <c r="B134" s="37"/>
      <c r="C134" s="38"/>
      <c r="D134" s="229" t="s">
        <v>128</v>
      </c>
      <c r="E134" s="38"/>
      <c r="F134" s="230" t="s">
        <v>155</v>
      </c>
      <c r="G134" s="38"/>
      <c r="H134" s="38"/>
      <c r="I134" s="231"/>
      <c r="J134" s="38"/>
      <c r="K134" s="38"/>
      <c r="L134" s="42"/>
      <c r="M134" s="232"/>
      <c r="N134" s="233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128</v>
      </c>
      <c r="AU134" s="15" t="s">
        <v>85</v>
      </c>
    </row>
    <row r="135" s="2" customFormat="1" ht="16.5" customHeight="1">
      <c r="A135" s="36"/>
      <c r="B135" s="37"/>
      <c r="C135" s="216" t="s">
        <v>156</v>
      </c>
      <c r="D135" s="216" t="s">
        <v>122</v>
      </c>
      <c r="E135" s="217" t="s">
        <v>157</v>
      </c>
      <c r="F135" s="218" t="s">
        <v>158</v>
      </c>
      <c r="G135" s="219" t="s">
        <v>134</v>
      </c>
      <c r="H135" s="220">
        <v>12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40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122</v>
      </c>
      <c r="AU135" s="227" t="s">
        <v>85</v>
      </c>
      <c r="AY135" s="15" t="s">
        <v>120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83</v>
      </c>
      <c r="BK135" s="228">
        <f>ROUND(I135*H135,2)</f>
        <v>0</v>
      </c>
      <c r="BL135" s="15" t="s">
        <v>126</v>
      </c>
      <c r="BM135" s="227" t="s">
        <v>159</v>
      </c>
    </row>
    <row r="136" s="2" customFormat="1">
      <c r="A136" s="36"/>
      <c r="B136" s="37"/>
      <c r="C136" s="38"/>
      <c r="D136" s="229" t="s">
        <v>128</v>
      </c>
      <c r="E136" s="38"/>
      <c r="F136" s="230" t="s">
        <v>160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128</v>
      </c>
      <c r="AU136" s="15" t="s">
        <v>85</v>
      </c>
    </row>
    <row r="137" s="2" customFormat="1" ht="16.5" customHeight="1">
      <c r="A137" s="36"/>
      <c r="B137" s="37"/>
      <c r="C137" s="216" t="s">
        <v>161</v>
      </c>
      <c r="D137" s="216" t="s">
        <v>122</v>
      </c>
      <c r="E137" s="217" t="s">
        <v>162</v>
      </c>
      <c r="F137" s="218" t="s">
        <v>163</v>
      </c>
      <c r="G137" s="219" t="s">
        <v>134</v>
      </c>
      <c r="H137" s="220">
        <v>4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40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126</v>
      </c>
      <c r="AT137" s="227" t="s">
        <v>122</v>
      </c>
      <c r="AU137" s="227" t="s">
        <v>85</v>
      </c>
      <c r="AY137" s="15" t="s">
        <v>120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83</v>
      </c>
      <c r="BK137" s="228">
        <f>ROUND(I137*H137,2)</f>
        <v>0</v>
      </c>
      <c r="BL137" s="15" t="s">
        <v>126</v>
      </c>
      <c r="BM137" s="227" t="s">
        <v>164</v>
      </c>
    </row>
    <row r="138" s="2" customFormat="1">
      <c r="A138" s="36"/>
      <c r="B138" s="37"/>
      <c r="C138" s="38"/>
      <c r="D138" s="229" t="s">
        <v>128</v>
      </c>
      <c r="E138" s="38"/>
      <c r="F138" s="230" t="s">
        <v>165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128</v>
      </c>
      <c r="AU138" s="15" t="s">
        <v>85</v>
      </c>
    </row>
    <row r="139" s="2" customFormat="1" ht="16.5" customHeight="1">
      <c r="A139" s="36"/>
      <c r="B139" s="37"/>
      <c r="C139" s="216" t="s">
        <v>166</v>
      </c>
      <c r="D139" s="216" t="s">
        <v>122</v>
      </c>
      <c r="E139" s="217" t="s">
        <v>167</v>
      </c>
      <c r="F139" s="218" t="s">
        <v>168</v>
      </c>
      <c r="G139" s="219" t="s">
        <v>134</v>
      </c>
      <c r="H139" s="220">
        <v>8</v>
      </c>
      <c r="I139" s="221"/>
      <c r="J139" s="222">
        <f>ROUND(I139*H139,2)</f>
        <v>0</v>
      </c>
      <c r="K139" s="218" t="s">
        <v>1</v>
      </c>
      <c r="L139" s="42"/>
      <c r="M139" s="223" t="s">
        <v>1</v>
      </c>
      <c r="N139" s="224" t="s">
        <v>40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126</v>
      </c>
      <c r="AT139" s="227" t="s">
        <v>122</v>
      </c>
      <c r="AU139" s="227" t="s">
        <v>85</v>
      </c>
      <c r="AY139" s="15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83</v>
      </c>
      <c r="BK139" s="228">
        <f>ROUND(I139*H139,2)</f>
        <v>0</v>
      </c>
      <c r="BL139" s="15" t="s">
        <v>126</v>
      </c>
      <c r="BM139" s="227" t="s">
        <v>169</v>
      </c>
    </row>
    <row r="140" s="2" customFormat="1">
      <c r="A140" s="36"/>
      <c r="B140" s="37"/>
      <c r="C140" s="38"/>
      <c r="D140" s="229" t="s">
        <v>128</v>
      </c>
      <c r="E140" s="38"/>
      <c r="F140" s="230" t="s">
        <v>170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128</v>
      </c>
      <c r="AU140" s="15" t="s">
        <v>85</v>
      </c>
    </row>
    <row r="141" s="2" customFormat="1" ht="16.5" customHeight="1">
      <c r="A141" s="36"/>
      <c r="B141" s="37"/>
      <c r="C141" s="216" t="s">
        <v>171</v>
      </c>
      <c r="D141" s="216" t="s">
        <v>122</v>
      </c>
      <c r="E141" s="217" t="s">
        <v>172</v>
      </c>
      <c r="F141" s="218" t="s">
        <v>173</v>
      </c>
      <c r="G141" s="219" t="s">
        <v>134</v>
      </c>
      <c r="H141" s="220">
        <v>2</v>
      </c>
      <c r="I141" s="221"/>
      <c r="J141" s="222">
        <f>ROUND(I141*H141,2)</f>
        <v>0</v>
      </c>
      <c r="K141" s="218" t="s">
        <v>1</v>
      </c>
      <c r="L141" s="42"/>
      <c r="M141" s="223" t="s">
        <v>1</v>
      </c>
      <c r="N141" s="224" t="s">
        <v>40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126</v>
      </c>
      <c r="AT141" s="227" t="s">
        <v>122</v>
      </c>
      <c r="AU141" s="227" t="s">
        <v>85</v>
      </c>
      <c r="AY141" s="15" t="s">
        <v>120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83</v>
      </c>
      <c r="BK141" s="228">
        <f>ROUND(I141*H141,2)</f>
        <v>0</v>
      </c>
      <c r="BL141" s="15" t="s">
        <v>126</v>
      </c>
      <c r="BM141" s="227" t="s">
        <v>174</v>
      </c>
    </row>
    <row r="142" s="2" customFormat="1">
      <c r="A142" s="36"/>
      <c r="B142" s="37"/>
      <c r="C142" s="38"/>
      <c r="D142" s="229" t="s">
        <v>128</v>
      </c>
      <c r="E142" s="38"/>
      <c r="F142" s="230" t="s">
        <v>175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128</v>
      </c>
      <c r="AU142" s="15" t="s">
        <v>85</v>
      </c>
    </row>
    <row r="143" s="2" customFormat="1" ht="16.5" customHeight="1">
      <c r="A143" s="36"/>
      <c r="B143" s="37"/>
      <c r="C143" s="216" t="s">
        <v>176</v>
      </c>
      <c r="D143" s="216" t="s">
        <v>122</v>
      </c>
      <c r="E143" s="217" t="s">
        <v>177</v>
      </c>
      <c r="F143" s="218" t="s">
        <v>178</v>
      </c>
      <c r="G143" s="219" t="s">
        <v>134</v>
      </c>
      <c r="H143" s="220">
        <v>3</v>
      </c>
      <c r="I143" s="221"/>
      <c r="J143" s="222">
        <f>ROUND(I143*H143,2)</f>
        <v>0</v>
      </c>
      <c r="K143" s="218" t="s">
        <v>1</v>
      </c>
      <c r="L143" s="42"/>
      <c r="M143" s="223" t="s">
        <v>1</v>
      </c>
      <c r="N143" s="224" t="s">
        <v>40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126</v>
      </c>
      <c r="AT143" s="227" t="s">
        <v>122</v>
      </c>
      <c r="AU143" s="227" t="s">
        <v>85</v>
      </c>
      <c r="AY143" s="15" t="s">
        <v>120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83</v>
      </c>
      <c r="BK143" s="228">
        <f>ROUND(I143*H143,2)</f>
        <v>0</v>
      </c>
      <c r="BL143" s="15" t="s">
        <v>126</v>
      </c>
      <c r="BM143" s="227" t="s">
        <v>179</v>
      </c>
    </row>
    <row r="144" s="2" customFormat="1">
      <c r="A144" s="36"/>
      <c r="B144" s="37"/>
      <c r="C144" s="38"/>
      <c r="D144" s="229" t="s">
        <v>128</v>
      </c>
      <c r="E144" s="38"/>
      <c r="F144" s="230" t="s">
        <v>180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128</v>
      </c>
      <c r="AU144" s="15" t="s">
        <v>85</v>
      </c>
    </row>
    <row r="145" s="2" customFormat="1" ht="24.15" customHeight="1">
      <c r="A145" s="36"/>
      <c r="B145" s="37"/>
      <c r="C145" s="216" t="s">
        <v>181</v>
      </c>
      <c r="D145" s="216" t="s">
        <v>122</v>
      </c>
      <c r="E145" s="217" t="s">
        <v>182</v>
      </c>
      <c r="F145" s="218" t="s">
        <v>183</v>
      </c>
      <c r="G145" s="219" t="s">
        <v>134</v>
      </c>
      <c r="H145" s="220">
        <v>760</v>
      </c>
      <c r="I145" s="221"/>
      <c r="J145" s="222">
        <f>ROUND(I145*H145,2)</f>
        <v>0</v>
      </c>
      <c r="K145" s="218" t="s">
        <v>1</v>
      </c>
      <c r="L145" s="42"/>
      <c r="M145" s="223" t="s">
        <v>1</v>
      </c>
      <c r="N145" s="224" t="s">
        <v>40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126</v>
      </c>
      <c r="AT145" s="227" t="s">
        <v>122</v>
      </c>
      <c r="AU145" s="227" t="s">
        <v>85</v>
      </c>
      <c r="AY145" s="15" t="s">
        <v>120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83</v>
      </c>
      <c r="BK145" s="228">
        <f>ROUND(I145*H145,2)</f>
        <v>0</v>
      </c>
      <c r="BL145" s="15" t="s">
        <v>126</v>
      </c>
      <c r="BM145" s="227" t="s">
        <v>184</v>
      </c>
    </row>
    <row r="146" s="2" customFormat="1">
      <c r="A146" s="36"/>
      <c r="B146" s="37"/>
      <c r="C146" s="38"/>
      <c r="D146" s="229" t="s">
        <v>128</v>
      </c>
      <c r="E146" s="38"/>
      <c r="F146" s="230" t="s">
        <v>185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85</v>
      </c>
    </row>
    <row r="147" s="2" customFormat="1" ht="24.15" customHeight="1">
      <c r="A147" s="36"/>
      <c r="B147" s="37"/>
      <c r="C147" s="216" t="s">
        <v>186</v>
      </c>
      <c r="D147" s="216" t="s">
        <v>122</v>
      </c>
      <c r="E147" s="217" t="s">
        <v>187</v>
      </c>
      <c r="F147" s="218" t="s">
        <v>188</v>
      </c>
      <c r="G147" s="219" t="s">
        <v>134</v>
      </c>
      <c r="H147" s="220">
        <v>9</v>
      </c>
      <c r="I147" s="221"/>
      <c r="J147" s="222">
        <f>ROUND(I147*H147,2)</f>
        <v>0</v>
      </c>
      <c r="K147" s="218" t="s">
        <v>1</v>
      </c>
      <c r="L147" s="42"/>
      <c r="M147" s="223" t="s">
        <v>1</v>
      </c>
      <c r="N147" s="224" t="s">
        <v>40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126</v>
      </c>
      <c r="AT147" s="227" t="s">
        <v>122</v>
      </c>
      <c r="AU147" s="227" t="s">
        <v>85</v>
      </c>
      <c r="AY147" s="15" t="s">
        <v>120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83</v>
      </c>
      <c r="BK147" s="228">
        <f>ROUND(I147*H147,2)</f>
        <v>0</v>
      </c>
      <c r="BL147" s="15" t="s">
        <v>126</v>
      </c>
      <c r="BM147" s="227" t="s">
        <v>189</v>
      </c>
    </row>
    <row r="148" s="2" customFormat="1">
      <c r="A148" s="36"/>
      <c r="B148" s="37"/>
      <c r="C148" s="38"/>
      <c r="D148" s="229" t="s">
        <v>128</v>
      </c>
      <c r="E148" s="38"/>
      <c r="F148" s="230" t="s">
        <v>190</v>
      </c>
      <c r="G148" s="38"/>
      <c r="H148" s="38"/>
      <c r="I148" s="231"/>
      <c r="J148" s="38"/>
      <c r="K148" s="38"/>
      <c r="L148" s="42"/>
      <c r="M148" s="232"/>
      <c r="N148" s="233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128</v>
      </c>
      <c r="AU148" s="15" t="s">
        <v>85</v>
      </c>
    </row>
    <row r="149" s="2" customFormat="1" ht="33" customHeight="1">
      <c r="A149" s="36"/>
      <c r="B149" s="37"/>
      <c r="C149" s="216" t="s">
        <v>7</v>
      </c>
      <c r="D149" s="216" t="s">
        <v>122</v>
      </c>
      <c r="E149" s="217" t="s">
        <v>191</v>
      </c>
      <c r="F149" s="218" t="s">
        <v>192</v>
      </c>
      <c r="G149" s="219" t="s">
        <v>134</v>
      </c>
      <c r="H149" s="220">
        <v>1520</v>
      </c>
      <c r="I149" s="221"/>
      <c r="J149" s="222">
        <f>ROUND(I149*H149,2)</f>
        <v>0</v>
      </c>
      <c r="K149" s="218" t="s">
        <v>193</v>
      </c>
      <c r="L149" s="42"/>
      <c r="M149" s="223" t="s">
        <v>1</v>
      </c>
      <c r="N149" s="224" t="s">
        <v>40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126</v>
      </c>
      <c r="AT149" s="227" t="s">
        <v>122</v>
      </c>
      <c r="AU149" s="227" t="s">
        <v>85</v>
      </c>
      <c r="AY149" s="15" t="s">
        <v>120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83</v>
      </c>
      <c r="BK149" s="228">
        <f>ROUND(I149*H149,2)</f>
        <v>0</v>
      </c>
      <c r="BL149" s="15" t="s">
        <v>126</v>
      </c>
      <c r="BM149" s="227" t="s">
        <v>194</v>
      </c>
    </row>
    <row r="150" s="2" customFormat="1">
      <c r="A150" s="36"/>
      <c r="B150" s="37"/>
      <c r="C150" s="38"/>
      <c r="D150" s="229" t="s">
        <v>128</v>
      </c>
      <c r="E150" s="38"/>
      <c r="F150" s="230" t="s">
        <v>195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128</v>
      </c>
      <c r="AU150" s="15" t="s">
        <v>85</v>
      </c>
    </row>
    <row r="151" s="13" customFormat="1">
      <c r="A151" s="13"/>
      <c r="B151" s="235"/>
      <c r="C151" s="236"/>
      <c r="D151" s="229" t="s">
        <v>196</v>
      </c>
      <c r="E151" s="236"/>
      <c r="F151" s="237" t="s">
        <v>197</v>
      </c>
      <c r="G151" s="236"/>
      <c r="H151" s="238">
        <v>1520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196</v>
      </c>
      <c r="AU151" s="244" t="s">
        <v>85</v>
      </c>
      <c r="AV151" s="13" t="s">
        <v>85</v>
      </c>
      <c r="AW151" s="13" t="s">
        <v>4</v>
      </c>
      <c r="AX151" s="13" t="s">
        <v>83</v>
      </c>
      <c r="AY151" s="244" t="s">
        <v>120</v>
      </c>
    </row>
    <row r="152" s="2" customFormat="1" ht="33" customHeight="1">
      <c r="A152" s="36"/>
      <c r="B152" s="37"/>
      <c r="C152" s="216" t="s">
        <v>198</v>
      </c>
      <c r="D152" s="216" t="s">
        <v>122</v>
      </c>
      <c r="E152" s="217" t="s">
        <v>199</v>
      </c>
      <c r="F152" s="218" t="s">
        <v>200</v>
      </c>
      <c r="G152" s="219" t="s">
        <v>134</v>
      </c>
      <c r="H152" s="220">
        <v>18</v>
      </c>
      <c r="I152" s="221"/>
      <c r="J152" s="222">
        <f>ROUND(I152*H152,2)</f>
        <v>0</v>
      </c>
      <c r="K152" s="218" t="s">
        <v>193</v>
      </c>
      <c r="L152" s="42"/>
      <c r="M152" s="223" t="s">
        <v>1</v>
      </c>
      <c r="N152" s="224" t="s">
        <v>40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126</v>
      </c>
      <c r="AT152" s="227" t="s">
        <v>122</v>
      </c>
      <c r="AU152" s="227" t="s">
        <v>85</v>
      </c>
      <c r="AY152" s="15" t="s">
        <v>120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83</v>
      </c>
      <c r="BK152" s="228">
        <f>ROUND(I152*H152,2)</f>
        <v>0</v>
      </c>
      <c r="BL152" s="15" t="s">
        <v>126</v>
      </c>
      <c r="BM152" s="227" t="s">
        <v>201</v>
      </c>
    </row>
    <row r="153" s="2" customFormat="1">
      <c r="A153" s="36"/>
      <c r="B153" s="37"/>
      <c r="C153" s="38"/>
      <c r="D153" s="229" t="s">
        <v>128</v>
      </c>
      <c r="E153" s="38"/>
      <c r="F153" s="230" t="s">
        <v>202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128</v>
      </c>
      <c r="AU153" s="15" t="s">
        <v>85</v>
      </c>
    </row>
    <row r="154" s="13" customFormat="1">
      <c r="A154" s="13"/>
      <c r="B154" s="235"/>
      <c r="C154" s="236"/>
      <c r="D154" s="229" t="s">
        <v>196</v>
      </c>
      <c r="E154" s="236"/>
      <c r="F154" s="237" t="s">
        <v>203</v>
      </c>
      <c r="G154" s="236"/>
      <c r="H154" s="238">
        <v>18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196</v>
      </c>
      <c r="AU154" s="244" t="s">
        <v>85</v>
      </c>
      <c r="AV154" s="13" t="s">
        <v>85</v>
      </c>
      <c r="AW154" s="13" t="s">
        <v>4</v>
      </c>
      <c r="AX154" s="13" t="s">
        <v>83</v>
      </c>
      <c r="AY154" s="244" t="s">
        <v>120</v>
      </c>
    </row>
    <row r="155" s="2" customFormat="1" ht="24.15" customHeight="1">
      <c r="A155" s="36"/>
      <c r="B155" s="37"/>
      <c r="C155" s="216" t="s">
        <v>204</v>
      </c>
      <c r="D155" s="216" t="s">
        <v>122</v>
      </c>
      <c r="E155" s="217" t="s">
        <v>205</v>
      </c>
      <c r="F155" s="218" t="s">
        <v>206</v>
      </c>
      <c r="G155" s="219" t="s">
        <v>134</v>
      </c>
      <c r="H155" s="220">
        <v>22</v>
      </c>
      <c r="I155" s="221"/>
      <c r="J155" s="222">
        <f>ROUND(I155*H155,2)</f>
        <v>0</v>
      </c>
      <c r="K155" s="218" t="s">
        <v>1</v>
      </c>
      <c r="L155" s="42"/>
      <c r="M155" s="223" t="s">
        <v>1</v>
      </c>
      <c r="N155" s="224" t="s">
        <v>40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126</v>
      </c>
      <c r="AT155" s="227" t="s">
        <v>122</v>
      </c>
      <c r="AU155" s="227" t="s">
        <v>85</v>
      </c>
      <c r="AY155" s="15" t="s">
        <v>120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83</v>
      </c>
      <c r="BK155" s="228">
        <f>ROUND(I155*H155,2)</f>
        <v>0</v>
      </c>
      <c r="BL155" s="15" t="s">
        <v>126</v>
      </c>
      <c r="BM155" s="227" t="s">
        <v>207</v>
      </c>
    </row>
    <row r="156" s="2" customFormat="1">
      <c r="A156" s="36"/>
      <c r="B156" s="37"/>
      <c r="C156" s="38"/>
      <c r="D156" s="229" t="s">
        <v>128</v>
      </c>
      <c r="E156" s="38"/>
      <c r="F156" s="230" t="s">
        <v>208</v>
      </c>
      <c r="G156" s="38"/>
      <c r="H156" s="38"/>
      <c r="I156" s="231"/>
      <c r="J156" s="38"/>
      <c r="K156" s="38"/>
      <c r="L156" s="42"/>
      <c r="M156" s="232"/>
      <c r="N156" s="233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128</v>
      </c>
      <c r="AU156" s="15" t="s">
        <v>85</v>
      </c>
    </row>
    <row r="157" s="2" customFormat="1" ht="24.15" customHeight="1">
      <c r="A157" s="36"/>
      <c r="B157" s="37"/>
      <c r="C157" s="216" t="s">
        <v>8</v>
      </c>
      <c r="D157" s="216" t="s">
        <v>122</v>
      </c>
      <c r="E157" s="217" t="s">
        <v>209</v>
      </c>
      <c r="F157" s="218" t="s">
        <v>210</v>
      </c>
      <c r="G157" s="219" t="s">
        <v>134</v>
      </c>
      <c r="H157" s="220">
        <v>12</v>
      </c>
      <c r="I157" s="221"/>
      <c r="J157" s="222">
        <f>ROUND(I157*H157,2)</f>
        <v>0</v>
      </c>
      <c r="K157" s="218" t="s">
        <v>1</v>
      </c>
      <c r="L157" s="42"/>
      <c r="M157" s="223" t="s">
        <v>1</v>
      </c>
      <c r="N157" s="224" t="s">
        <v>40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126</v>
      </c>
      <c r="AT157" s="227" t="s">
        <v>122</v>
      </c>
      <c r="AU157" s="227" t="s">
        <v>85</v>
      </c>
      <c r="AY157" s="15" t="s">
        <v>120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83</v>
      </c>
      <c r="BK157" s="228">
        <f>ROUND(I157*H157,2)</f>
        <v>0</v>
      </c>
      <c r="BL157" s="15" t="s">
        <v>126</v>
      </c>
      <c r="BM157" s="227" t="s">
        <v>211</v>
      </c>
    </row>
    <row r="158" s="2" customFormat="1">
      <c r="A158" s="36"/>
      <c r="B158" s="37"/>
      <c r="C158" s="38"/>
      <c r="D158" s="229" t="s">
        <v>128</v>
      </c>
      <c r="E158" s="38"/>
      <c r="F158" s="230" t="s">
        <v>212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128</v>
      </c>
      <c r="AU158" s="15" t="s">
        <v>85</v>
      </c>
    </row>
    <row r="159" s="2" customFormat="1" ht="24.15" customHeight="1">
      <c r="A159" s="36"/>
      <c r="B159" s="37"/>
      <c r="C159" s="216" t="s">
        <v>213</v>
      </c>
      <c r="D159" s="216" t="s">
        <v>122</v>
      </c>
      <c r="E159" s="217" t="s">
        <v>214</v>
      </c>
      <c r="F159" s="218" t="s">
        <v>215</v>
      </c>
      <c r="G159" s="219" t="s">
        <v>134</v>
      </c>
      <c r="H159" s="220">
        <v>4</v>
      </c>
      <c r="I159" s="221"/>
      <c r="J159" s="222">
        <f>ROUND(I159*H159,2)</f>
        <v>0</v>
      </c>
      <c r="K159" s="218" t="s">
        <v>1</v>
      </c>
      <c r="L159" s="42"/>
      <c r="M159" s="223" t="s">
        <v>1</v>
      </c>
      <c r="N159" s="224" t="s">
        <v>40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126</v>
      </c>
      <c r="AT159" s="227" t="s">
        <v>122</v>
      </c>
      <c r="AU159" s="227" t="s">
        <v>85</v>
      </c>
      <c r="AY159" s="15" t="s">
        <v>120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83</v>
      </c>
      <c r="BK159" s="228">
        <f>ROUND(I159*H159,2)</f>
        <v>0</v>
      </c>
      <c r="BL159" s="15" t="s">
        <v>126</v>
      </c>
      <c r="BM159" s="227" t="s">
        <v>216</v>
      </c>
    </row>
    <row r="160" s="2" customFormat="1">
      <c r="A160" s="36"/>
      <c r="B160" s="37"/>
      <c r="C160" s="38"/>
      <c r="D160" s="229" t="s">
        <v>128</v>
      </c>
      <c r="E160" s="38"/>
      <c r="F160" s="230" t="s">
        <v>217</v>
      </c>
      <c r="G160" s="38"/>
      <c r="H160" s="38"/>
      <c r="I160" s="231"/>
      <c r="J160" s="38"/>
      <c r="K160" s="38"/>
      <c r="L160" s="42"/>
      <c r="M160" s="232"/>
      <c r="N160" s="233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128</v>
      </c>
      <c r="AU160" s="15" t="s">
        <v>85</v>
      </c>
    </row>
    <row r="161" s="2" customFormat="1" ht="24.15" customHeight="1">
      <c r="A161" s="36"/>
      <c r="B161" s="37"/>
      <c r="C161" s="216" t="s">
        <v>218</v>
      </c>
      <c r="D161" s="216" t="s">
        <v>122</v>
      </c>
      <c r="E161" s="217" t="s">
        <v>219</v>
      </c>
      <c r="F161" s="218" t="s">
        <v>220</v>
      </c>
      <c r="G161" s="219" t="s">
        <v>134</v>
      </c>
      <c r="H161" s="220">
        <v>8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40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126</v>
      </c>
      <c r="AT161" s="227" t="s">
        <v>122</v>
      </c>
      <c r="AU161" s="227" t="s">
        <v>85</v>
      </c>
      <c r="AY161" s="15" t="s">
        <v>120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83</v>
      </c>
      <c r="BK161" s="228">
        <f>ROUND(I161*H161,2)</f>
        <v>0</v>
      </c>
      <c r="BL161" s="15" t="s">
        <v>126</v>
      </c>
      <c r="BM161" s="227" t="s">
        <v>221</v>
      </c>
    </row>
    <row r="162" s="2" customFormat="1">
      <c r="A162" s="36"/>
      <c r="B162" s="37"/>
      <c r="C162" s="38"/>
      <c r="D162" s="229" t="s">
        <v>128</v>
      </c>
      <c r="E162" s="38"/>
      <c r="F162" s="230" t="s">
        <v>222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128</v>
      </c>
      <c r="AU162" s="15" t="s">
        <v>85</v>
      </c>
    </row>
    <row r="163" s="2" customFormat="1" ht="24.15" customHeight="1">
      <c r="A163" s="36"/>
      <c r="B163" s="37"/>
      <c r="C163" s="216" t="s">
        <v>223</v>
      </c>
      <c r="D163" s="216" t="s">
        <v>122</v>
      </c>
      <c r="E163" s="217" t="s">
        <v>224</v>
      </c>
      <c r="F163" s="218" t="s">
        <v>225</v>
      </c>
      <c r="G163" s="219" t="s">
        <v>134</v>
      </c>
      <c r="H163" s="220">
        <v>2</v>
      </c>
      <c r="I163" s="221"/>
      <c r="J163" s="222">
        <f>ROUND(I163*H163,2)</f>
        <v>0</v>
      </c>
      <c r="K163" s="218" t="s">
        <v>1</v>
      </c>
      <c r="L163" s="42"/>
      <c r="M163" s="223" t="s">
        <v>1</v>
      </c>
      <c r="N163" s="224" t="s">
        <v>40</v>
      </c>
      <c r="O163" s="89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126</v>
      </c>
      <c r="AT163" s="227" t="s">
        <v>122</v>
      </c>
      <c r="AU163" s="227" t="s">
        <v>85</v>
      </c>
      <c r="AY163" s="15" t="s">
        <v>120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83</v>
      </c>
      <c r="BK163" s="228">
        <f>ROUND(I163*H163,2)</f>
        <v>0</v>
      </c>
      <c r="BL163" s="15" t="s">
        <v>126</v>
      </c>
      <c r="BM163" s="227" t="s">
        <v>226</v>
      </c>
    </row>
    <row r="164" s="2" customFormat="1">
      <c r="A164" s="36"/>
      <c r="B164" s="37"/>
      <c r="C164" s="38"/>
      <c r="D164" s="229" t="s">
        <v>128</v>
      </c>
      <c r="E164" s="38"/>
      <c r="F164" s="230" t="s">
        <v>227</v>
      </c>
      <c r="G164" s="38"/>
      <c r="H164" s="38"/>
      <c r="I164" s="231"/>
      <c r="J164" s="38"/>
      <c r="K164" s="38"/>
      <c r="L164" s="42"/>
      <c r="M164" s="232"/>
      <c r="N164" s="233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128</v>
      </c>
      <c r="AU164" s="15" t="s">
        <v>85</v>
      </c>
    </row>
    <row r="165" s="2" customFormat="1" ht="24.15" customHeight="1">
      <c r="A165" s="36"/>
      <c r="B165" s="37"/>
      <c r="C165" s="216" t="s">
        <v>228</v>
      </c>
      <c r="D165" s="216" t="s">
        <v>122</v>
      </c>
      <c r="E165" s="217" t="s">
        <v>229</v>
      </c>
      <c r="F165" s="218" t="s">
        <v>230</v>
      </c>
      <c r="G165" s="219" t="s">
        <v>134</v>
      </c>
      <c r="H165" s="220">
        <v>3</v>
      </c>
      <c r="I165" s="221"/>
      <c r="J165" s="222">
        <f>ROUND(I165*H165,2)</f>
        <v>0</v>
      </c>
      <c r="K165" s="218" t="s">
        <v>1</v>
      </c>
      <c r="L165" s="42"/>
      <c r="M165" s="223" t="s">
        <v>1</v>
      </c>
      <c r="N165" s="224" t="s">
        <v>40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126</v>
      </c>
      <c r="AT165" s="227" t="s">
        <v>122</v>
      </c>
      <c r="AU165" s="227" t="s">
        <v>85</v>
      </c>
      <c r="AY165" s="15" t="s">
        <v>120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83</v>
      </c>
      <c r="BK165" s="228">
        <f>ROUND(I165*H165,2)</f>
        <v>0</v>
      </c>
      <c r="BL165" s="15" t="s">
        <v>126</v>
      </c>
      <c r="BM165" s="227" t="s">
        <v>231</v>
      </c>
    </row>
    <row r="166" s="2" customFormat="1">
      <c r="A166" s="36"/>
      <c r="B166" s="37"/>
      <c r="C166" s="38"/>
      <c r="D166" s="229" t="s">
        <v>128</v>
      </c>
      <c r="E166" s="38"/>
      <c r="F166" s="230" t="s">
        <v>232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128</v>
      </c>
      <c r="AU166" s="15" t="s">
        <v>85</v>
      </c>
    </row>
    <row r="167" s="2" customFormat="1" ht="16.5" customHeight="1">
      <c r="A167" s="36"/>
      <c r="B167" s="37"/>
      <c r="C167" s="216" t="s">
        <v>233</v>
      </c>
      <c r="D167" s="216" t="s">
        <v>122</v>
      </c>
      <c r="E167" s="217" t="s">
        <v>234</v>
      </c>
      <c r="F167" s="218" t="s">
        <v>235</v>
      </c>
      <c r="G167" s="219" t="s">
        <v>236</v>
      </c>
      <c r="H167" s="220">
        <v>1</v>
      </c>
      <c r="I167" s="221"/>
      <c r="J167" s="222">
        <f>ROUND(I167*H167,2)</f>
        <v>0</v>
      </c>
      <c r="K167" s="218" t="s">
        <v>1</v>
      </c>
      <c r="L167" s="42"/>
      <c r="M167" s="223" t="s">
        <v>1</v>
      </c>
      <c r="N167" s="224" t="s">
        <v>40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126</v>
      </c>
      <c r="AT167" s="227" t="s">
        <v>122</v>
      </c>
      <c r="AU167" s="227" t="s">
        <v>85</v>
      </c>
      <c r="AY167" s="15" t="s">
        <v>120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83</v>
      </c>
      <c r="BK167" s="228">
        <f>ROUND(I167*H167,2)</f>
        <v>0</v>
      </c>
      <c r="BL167" s="15" t="s">
        <v>126</v>
      </c>
      <c r="BM167" s="227" t="s">
        <v>237</v>
      </c>
    </row>
    <row r="168" s="2" customFormat="1">
      <c r="A168" s="36"/>
      <c r="B168" s="37"/>
      <c r="C168" s="38"/>
      <c r="D168" s="229" t="s">
        <v>128</v>
      </c>
      <c r="E168" s="38"/>
      <c r="F168" s="230" t="s">
        <v>235</v>
      </c>
      <c r="G168" s="38"/>
      <c r="H168" s="38"/>
      <c r="I168" s="231"/>
      <c r="J168" s="38"/>
      <c r="K168" s="38"/>
      <c r="L168" s="42"/>
      <c r="M168" s="232"/>
      <c r="N168" s="233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128</v>
      </c>
      <c r="AU168" s="15" t="s">
        <v>85</v>
      </c>
    </row>
    <row r="169" s="2" customFormat="1">
      <c r="A169" s="36"/>
      <c r="B169" s="37"/>
      <c r="C169" s="38"/>
      <c r="D169" s="229" t="s">
        <v>130</v>
      </c>
      <c r="E169" s="38"/>
      <c r="F169" s="234" t="s">
        <v>238</v>
      </c>
      <c r="G169" s="38"/>
      <c r="H169" s="38"/>
      <c r="I169" s="231"/>
      <c r="J169" s="38"/>
      <c r="K169" s="38"/>
      <c r="L169" s="42"/>
      <c r="M169" s="245"/>
      <c r="N169" s="246"/>
      <c r="O169" s="247"/>
      <c r="P169" s="247"/>
      <c r="Q169" s="247"/>
      <c r="R169" s="247"/>
      <c r="S169" s="247"/>
      <c r="T169" s="248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130</v>
      </c>
      <c r="AU169" s="15" t="s">
        <v>85</v>
      </c>
    </row>
    <row r="170" s="2" customFormat="1" ht="6.96" customHeight="1">
      <c r="A170" s="36"/>
      <c r="B170" s="64"/>
      <c r="C170" s="65"/>
      <c r="D170" s="65"/>
      <c r="E170" s="65"/>
      <c r="F170" s="65"/>
      <c r="G170" s="65"/>
      <c r="H170" s="65"/>
      <c r="I170" s="65"/>
      <c r="J170" s="65"/>
      <c r="K170" s="65"/>
      <c r="L170" s="42"/>
      <c r="M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</row>
  </sheetData>
  <sheetProtection sheet="1" autoFilter="0" formatColumns="0" formatRows="0" objects="1" scenarios="1" spinCount="100000" saltValue="qwkbKNNPs7DU7/oe11cbSduOtouOFDz5dlv2xsZ80tGUC6sPG6dUE6rdAZo+r4zJZJSfVbjo80TXFwoCpHgQ9w==" hashValue="cziKf/1neLMuATwdQq7yYHt6GLGkRoeLT7ffplUMqRpF9OlZIdLxhBwskTPIUnDHT7HGUPcAi8E2XvFTf2FplA==" algorithmName="SHA-512" password="CC35"/>
  <autoFilter ref="C117:K16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Splavná, Drahotuše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239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1. 11. 2021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ROUND(J118,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ROUND((SUM(BE118:BE150)),  2)</f>
        <v>0</v>
      </c>
      <c r="G33" s="36"/>
      <c r="H33" s="36"/>
      <c r="I33" s="153">
        <v>0.20999999999999999</v>
      </c>
      <c r="J33" s="152">
        <f>ROUND(((SUM(BE118:BE150))*I33),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ROUND((SUM(BF118:BF150)),  2)</f>
        <v>0</v>
      </c>
      <c r="G34" s="36"/>
      <c r="H34" s="36"/>
      <c r="I34" s="153">
        <v>0.14999999999999999</v>
      </c>
      <c r="J34" s="152">
        <f>ROUND(((SUM(BF118:BF150))*I34),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ROUND((SUM(BG118:BG150)),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ROUND((SUM(BH118:BH150)),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ROUND((SUM(BI118:BI150)),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Splavná, Drahotuše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02 - těžba sedimentu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Drahotuše</v>
      </c>
      <c r="G89" s="38"/>
      <c r="H89" s="38"/>
      <c r="I89" s="30" t="s">
        <v>22</v>
      </c>
      <c r="J89" s="77" t="str">
        <f>IF(J12="","",J12)</f>
        <v>1. 11. 2021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99</v>
      </c>
      <c r="D94" s="174"/>
      <c r="E94" s="174"/>
      <c r="F94" s="174"/>
      <c r="G94" s="174"/>
      <c r="H94" s="174"/>
      <c r="I94" s="174"/>
      <c r="J94" s="175" t="s">
        <v>100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101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7"/>
      <c r="C97" s="178"/>
      <c r="D97" s="179" t="s">
        <v>103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104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105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Splavná, Drahotuše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SO 02 - těžba sedimentu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Drahotuše</v>
      </c>
      <c r="G112" s="38"/>
      <c r="H112" s="38"/>
      <c r="I112" s="30" t="s">
        <v>22</v>
      </c>
      <c r="J112" s="77" t="str">
        <f>IF(J12="","",J12)</f>
        <v>1. 11. 2021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>Povodí Moravy, s.p.</v>
      </c>
      <c r="G114" s="38"/>
      <c r="H114" s="38"/>
      <c r="I114" s="30" t="s">
        <v>30</v>
      </c>
      <c r="J114" s="34" t="str">
        <f>E21</f>
        <v>Ing. Tomáš Pecival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33</v>
      </c>
      <c r="J115" s="34" t="str">
        <f>E24</f>
        <v>Ing. Tomáš Pecival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106</v>
      </c>
      <c r="D117" s="192" t="s">
        <v>60</v>
      </c>
      <c r="E117" s="192" t="s">
        <v>56</v>
      </c>
      <c r="F117" s="192" t="s">
        <v>57</v>
      </c>
      <c r="G117" s="192" t="s">
        <v>107</v>
      </c>
      <c r="H117" s="192" t="s">
        <v>108</v>
      </c>
      <c r="I117" s="192" t="s">
        <v>109</v>
      </c>
      <c r="J117" s="192" t="s">
        <v>100</v>
      </c>
      <c r="K117" s="193" t="s">
        <v>110</v>
      </c>
      <c r="L117" s="194"/>
      <c r="M117" s="98" t="s">
        <v>1</v>
      </c>
      <c r="N117" s="99" t="s">
        <v>39</v>
      </c>
      <c r="O117" s="99" t="s">
        <v>111</v>
      </c>
      <c r="P117" s="99" t="s">
        <v>112</v>
      </c>
      <c r="Q117" s="99" t="s">
        <v>113</v>
      </c>
      <c r="R117" s="99" t="s">
        <v>114</v>
      </c>
      <c r="S117" s="99" t="s">
        <v>115</v>
      </c>
      <c r="T117" s="100" t="s">
        <v>116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117</v>
      </c>
      <c r="D118" s="38"/>
      <c r="E118" s="38"/>
      <c r="F118" s="38"/>
      <c r="G118" s="38"/>
      <c r="H118" s="38"/>
      <c r="I118" s="38"/>
      <c r="J118" s="195">
        <f>BK118</f>
        <v>0</v>
      </c>
      <c r="K118" s="38"/>
      <c r="L118" s="42"/>
      <c r="M118" s="101"/>
      <c r="N118" s="196"/>
      <c r="O118" s="102"/>
      <c r="P118" s="197">
        <f>P119</f>
        <v>0</v>
      </c>
      <c r="Q118" s="102"/>
      <c r="R118" s="197">
        <f>R119</f>
        <v>0</v>
      </c>
      <c r="S118" s="102"/>
      <c r="T118" s="198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74</v>
      </c>
      <c r="AU118" s="15" t="s">
        <v>102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74</v>
      </c>
      <c r="E119" s="203" t="s">
        <v>118</v>
      </c>
      <c r="F119" s="203" t="s">
        <v>119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83</v>
      </c>
      <c r="AT119" s="212" t="s">
        <v>74</v>
      </c>
      <c r="AU119" s="212" t="s">
        <v>75</v>
      </c>
      <c r="AY119" s="211" t="s">
        <v>120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74</v>
      </c>
      <c r="E120" s="214" t="s">
        <v>83</v>
      </c>
      <c r="F120" s="214" t="s">
        <v>121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SUM(P121:P150)</f>
        <v>0</v>
      </c>
      <c r="Q120" s="208"/>
      <c r="R120" s="209">
        <f>SUM(R121:R150)</f>
        <v>0</v>
      </c>
      <c r="S120" s="208"/>
      <c r="T120" s="210">
        <f>SUM(T121:T150)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83</v>
      </c>
      <c r="AT120" s="212" t="s">
        <v>74</v>
      </c>
      <c r="AU120" s="212" t="s">
        <v>83</v>
      </c>
      <c r="AY120" s="211" t="s">
        <v>120</v>
      </c>
      <c r="BK120" s="213">
        <f>SUM(BK121:BK150)</f>
        <v>0</v>
      </c>
    </row>
    <row r="121" s="2" customFormat="1" ht="16.5" customHeight="1">
      <c r="A121" s="36"/>
      <c r="B121" s="37"/>
      <c r="C121" s="216" t="s">
        <v>83</v>
      </c>
      <c r="D121" s="216" t="s">
        <v>122</v>
      </c>
      <c r="E121" s="217" t="s">
        <v>240</v>
      </c>
      <c r="F121" s="218" t="s">
        <v>241</v>
      </c>
      <c r="G121" s="219" t="s">
        <v>125</v>
      </c>
      <c r="H121" s="220">
        <v>800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40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126</v>
      </c>
      <c r="AT121" s="227" t="s">
        <v>122</v>
      </c>
      <c r="AU121" s="227" t="s">
        <v>85</v>
      </c>
      <c r="AY121" s="15" t="s">
        <v>120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83</v>
      </c>
      <c r="BK121" s="228">
        <f>ROUND(I121*H121,2)</f>
        <v>0</v>
      </c>
      <c r="BL121" s="15" t="s">
        <v>126</v>
      </c>
      <c r="BM121" s="227" t="s">
        <v>242</v>
      </c>
    </row>
    <row r="122" s="2" customFormat="1">
      <c r="A122" s="36"/>
      <c r="B122" s="37"/>
      <c r="C122" s="38"/>
      <c r="D122" s="229" t="s">
        <v>128</v>
      </c>
      <c r="E122" s="38"/>
      <c r="F122" s="230" t="s">
        <v>243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128</v>
      </c>
      <c r="AU122" s="15" t="s">
        <v>85</v>
      </c>
    </row>
    <row r="123" s="2" customFormat="1">
      <c r="A123" s="36"/>
      <c r="B123" s="37"/>
      <c r="C123" s="38"/>
      <c r="D123" s="229" t="s">
        <v>130</v>
      </c>
      <c r="E123" s="38"/>
      <c r="F123" s="234" t="s">
        <v>244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130</v>
      </c>
      <c r="AU123" s="15" t="s">
        <v>85</v>
      </c>
    </row>
    <row r="124" s="13" customFormat="1">
      <c r="A124" s="13"/>
      <c r="B124" s="235"/>
      <c r="C124" s="236"/>
      <c r="D124" s="229" t="s">
        <v>196</v>
      </c>
      <c r="E124" s="249" t="s">
        <v>1</v>
      </c>
      <c r="F124" s="237" t="s">
        <v>245</v>
      </c>
      <c r="G124" s="236"/>
      <c r="H124" s="238">
        <v>800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196</v>
      </c>
      <c r="AU124" s="244" t="s">
        <v>85</v>
      </c>
      <c r="AV124" s="13" t="s">
        <v>85</v>
      </c>
      <c r="AW124" s="13" t="s">
        <v>32</v>
      </c>
      <c r="AX124" s="13" t="s">
        <v>83</v>
      </c>
      <c r="AY124" s="244" t="s">
        <v>120</v>
      </c>
    </row>
    <row r="125" s="2" customFormat="1" ht="33" customHeight="1">
      <c r="A125" s="36"/>
      <c r="B125" s="37"/>
      <c r="C125" s="216" t="s">
        <v>85</v>
      </c>
      <c r="D125" s="216" t="s">
        <v>122</v>
      </c>
      <c r="E125" s="217" t="s">
        <v>246</v>
      </c>
      <c r="F125" s="218" t="s">
        <v>247</v>
      </c>
      <c r="G125" s="219" t="s">
        <v>248</v>
      </c>
      <c r="H125" s="220">
        <v>894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40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126</v>
      </c>
      <c r="AT125" s="227" t="s">
        <v>122</v>
      </c>
      <c r="AU125" s="227" t="s">
        <v>85</v>
      </c>
      <c r="AY125" s="15" t="s">
        <v>120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83</v>
      </c>
      <c r="BK125" s="228">
        <f>ROUND(I125*H125,2)</f>
        <v>0</v>
      </c>
      <c r="BL125" s="15" t="s">
        <v>126</v>
      </c>
      <c r="BM125" s="227" t="s">
        <v>249</v>
      </c>
    </row>
    <row r="126" s="2" customFormat="1">
      <c r="A126" s="36"/>
      <c r="B126" s="37"/>
      <c r="C126" s="38"/>
      <c r="D126" s="229" t="s">
        <v>128</v>
      </c>
      <c r="E126" s="38"/>
      <c r="F126" s="230" t="s">
        <v>250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128</v>
      </c>
      <c r="AU126" s="15" t="s">
        <v>85</v>
      </c>
    </row>
    <row r="127" s="2" customFormat="1" ht="33" customHeight="1">
      <c r="A127" s="36"/>
      <c r="B127" s="37"/>
      <c r="C127" s="216" t="s">
        <v>137</v>
      </c>
      <c r="D127" s="216" t="s">
        <v>122</v>
      </c>
      <c r="E127" s="217" t="s">
        <v>251</v>
      </c>
      <c r="F127" s="218" t="s">
        <v>252</v>
      </c>
      <c r="G127" s="219" t="s">
        <v>248</v>
      </c>
      <c r="H127" s="220">
        <v>842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40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126</v>
      </c>
      <c r="AT127" s="227" t="s">
        <v>122</v>
      </c>
      <c r="AU127" s="227" t="s">
        <v>85</v>
      </c>
      <c r="AY127" s="15" t="s">
        <v>120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83</v>
      </c>
      <c r="BK127" s="228">
        <f>ROUND(I127*H127,2)</f>
        <v>0</v>
      </c>
      <c r="BL127" s="15" t="s">
        <v>126</v>
      </c>
      <c r="BM127" s="227" t="s">
        <v>253</v>
      </c>
    </row>
    <row r="128" s="2" customFormat="1">
      <c r="A128" s="36"/>
      <c r="B128" s="37"/>
      <c r="C128" s="38"/>
      <c r="D128" s="229" t="s">
        <v>128</v>
      </c>
      <c r="E128" s="38"/>
      <c r="F128" s="230" t="s">
        <v>254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128</v>
      </c>
      <c r="AU128" s="15" t="s">
        <v>85</v>
      </c>
    </row>
    <row r="129" s="2" customFormat="1" ht="37.8" customHeight="1">
      <c r="A129" s="36"/>
      <c r="B129" s="37"/>
      <c r="C129" s="216" t="s">
        <v>126</v>
      </c>
      <c r="D129" s="216" t="s">
        <v>122</v>
      </c>
      <c r="E129" s="217" t="s">
        <v>255</v>
      </c>
      <c r="F129" s="218" t="s">
        <v>256</v>
      </c>
      <c r="G129" s="219" t="s">
        <v>248</v>
      </c>
      <c r="H129" s="220">
        <v>252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40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126</v>
      </c>
      <c r="AT129" s="227" t="s">
        <v>122</v>
      </c>
      <c r="AU129" s="227" t="s">
        <v>85</v>
      </c>
      <c r="AY129" s="15" t="s">
        <v>120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83</v>
      </c>
      <c r="BK129" s="228">
        <f>ROUND(I129*H129,2)</f>
        <v>0</v>
      </c>
      <c r="BL129" s="15" t="s">
        <v>126</v>
      </c>
      <c r="BM129" s="227" t="s">
        <v>257</v>
      </c>
    </row>
    <row r="130" s="2" customFormat="1">
      <c r="A130" s="36"/>
      <c r="B130" s="37"/>
      <c r="C130" s="38"/>
      <c r="D130" s="229" t="s">
        <v>128</v>
      </c>
      <c r="E130" s="38"/>
      <c r="F130" s="230" t="s">
        <v>258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128</v>
      </c>
      <c r="AU130" s="15" t="s">
        <v>85</v>
      </c>
    </row>
    <row r="131" s="2" customFormat="1">
      <c r="A131" s="36"/>
      <c r="B131" s="37"/>
      <c r="C131" s="38"/>
      <c r="D131" s="229" t="s">
        <v>130</v>
      </c>
      <c r="E131" s="38"/>
      <c r="F131" s="234" t="s">
        <v>259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130</v>
      </c>
      <c r="AU131" s="15" t="s">
        <v>85</v>
      </c>
    </row>
    <row r="132" s="2" customFormat="1" ht="37.8" customHeight="1">
      <c r="A132" s="36"/>
      <c r="B132" s="37"/>
      <c r="C132" s="216" t="s">
        <v>146</v>
      </c>
      <c r="D132" s="216" t="s">
        <v>122</v>
      </c>
      <c r="E132" s="217" t="s">
        <v>260</v>
      </c>
      <c r="F132" s="218" t="s">
        <v>261</v>
      </c>
      <c r="G132" s="219" t="s">
        <v>248</v>
      </c>
      <c r="H132" s="220">
        <v>942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40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126</v>
      </c>
      <c r="AT132" s="227" t="s">
        <v>122</v>
      </c>
      <c r="AU132" s="227" t="s">
        <v>85</v>
      </c>
      <c r="AY132" s="15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83</v>
      </c>
      <c r="BK132" s="228">
        <f>ROUND(I132*H132,2)</f>
        <v>0</v>
      </c>
      <c r="BL132" s="15" t="s">
        <v>126</v>
      </c>
      <c r="BM132" s="227" t="s">
        <v>262</v>
      </c>
    </row>
    <row r="133" s="2" customFormat="1">
      <c r="A133" s="36"/>
      <c r="B133" s="37"/>
      <c r="C133" s="38"/>
      <c r="D133" s="229" t="s">
        <v>128</v>
      </c>
      <c r="E133" s="38"/>
      <c r="F133" s="230" t="s">
        <v>263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128</v>
      </c>
      <c r="AU133" s="15" t="s">
        <v>85</v>
      </c>
    </row>
    <row r="134" s="13" customFormat="1">
      <c r="A134" s="13"/>
      <c r="B134" s="235"/>
      <c r="C134" s="236"/>
      <c r="D134" s="229" t="s">
        <v>196</v>
      </c>
      <c r="E134" s="249" t="s">
        <v>1</v>
      </c>
      <c r="F134" s="237" t="s">
        <v>264</v>
      </c>
      <c r="G134" s="236"/>
      <c r="H134" s="238">
        <v>942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196</v>
      </c>
      <c r="AU134" s="244" t="s">
        <v>85</v>
      </c>
      <c r="AV134" s="13" t="s">
        <v>85</v>
      </c>
      <c r="AW134" s="13" t="s">
        <v>32</v>
      </c>
      <c r="AX134" s="13" t="s">
        <v>83</v>
      </c>
      <c r="AY134" s="244" t="s">
        <v>120</v>
      </c>
    </row>
    <row r="135" s="2" customFormat="1" ht="37.8" customHeight="1">
      <c r="A135" s="36"/>
      <c r="B135" s="37"/>
      <c r="C135" s="216" t="s">
        <v>151</v>
      </c>
      <c r="D135" s="216" t="s">
        <v>122</v>
      </c>
      <c r="E135" s="217" t="s">
        <v>265</v>
      </c>
      <c r="F135" s="218" t="s">
        <v>266</v>
      </c>
      <c r="G135" s="219" t="s">
        <v>248</v>
      </c>
      <c r="H135" s="220">
        <v>314</v>
      </c>
      <c r="I135" s="221"/>
      <c r="J135" s="222">
        <f>ROUND(I135*H135,2)</f>
        <v>0</v>
      </c>
      <c r="K135" s="218" t="s">
        <v>193</v>
      </c>
      <c r="L135" s="42"/>
      <c r="M135" s="223" t="s">
        <v>1</v>
      </c>
      <c r="N135" s="224" t="s">
        <v>40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122</v>
      </c>
      <c r="AU135" s="227" t="s">
        <v>85</v>
      </c>
      <c r="AY135" s="15" t="s">
        <v>120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83</v>
      </c>
      <c r="BK135" s="228">
        <f>ROUND(I135*H135,2)</f>
        <v>0</v>
      </c>
      <c r="BL135" s="15" t="s">
        <v>126</v>
      </c>
      <c r="BM135" s="227" t="s">
        <v>267</v>
      </c>
    </row>
    <row r="136" s="2" customFormat="1">
      <c r="A136" s="36"/>
      <c r="B136" s="37"/>
      <c r="C136" s="38"/>
      <c r="D136" s="229" t="s">
        <v>128</v>
      </c>
      <c r="E136" s="38"/>
      <c r="F136" s="230" t="s">
        <v>268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128</v>
      </c>
      <c r="AU136" s="15" t="s">
        <v>85</v>
      </c>
    </row>
    <row r="137" s="13" customFormat="1">
      <c r="A137" s="13"/>
      <c r="B137" s="235"/>
      <c r="C137" s="236"/>
      <c r="D137" s="229" t="s">
        <v>196</v>
      </c>
      <c r="E137" s="249" t="s">
        <v>1</v>
      </c>
      <c r="F137" s="237" t="s">
        <v>269</v>
      </c>
      <c r="G137" s="236"/>
      <c r="H137" s="238">
        <v>314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196</v>
      </c>
      <c r="AU137" s="244" t="s">
        <v>85</v>
      </c>
      <c r="AV137" s="13" t="s">
        <v>85</v>
      </c>
      <c r="AW137" s="13" t="s">
        <v>32</v>
      </c>
      <c r="AX137" s="13" t="s">
        <v>83</v>
      </c>
      <c r="AY137" s="244" t="s">
        <v>120</v>
      </c>
    </row>
    <row r="138" s="2" customFormat="1" ht="37.8" customHeight="1">
      <c r="A138" s="36"/>
      <c r="B138" s="37"/>
      <c r="C138" s="216" t="s">
        <v>156</v>
      </c>
      <c r="D138" s="216" t="s">
        <v>122</v>
      </c>
      <c r="E138" s="217" t="s">
        <v>270</v>
      </c>
      <c r="F138" s="218" t="s">
        <v>271</v>
      </c>
      <c r="G138" s="219" t="s">
        <v>248</v>
      </c>
      <c r="H138" s="220">
        <v>4710</v>
      </c>
      <c r="I138" s="221"/>
      <c r="J138" s="222">
        <f>ROUND(I138*H138,2)</f>
        <v>0</v>
      </c>
      <c r="K138" s="218" t="s">
        <v>193</v>
      </c>
      <c r="L138" s="42"/>
      <c r="M138" s="223" t="s">
        <v>1</v>
      </c>
      <c r="N138" s="224" t="s">
        <v>40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126</v>
      </c>
      <c r="AT138" s="227" t="s">
        <v>122</v>
      </c>
      <c r="AU138" s="227" t="s">
        <v>85</v>
      </c>
      <c r="AY138" s="15" t="s">
        <v>120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83</v>
      </c>
      <c r="BK138" s="228">
        <f>ROUND(I138*H138,2)</f>
        <v>0</v>
      </c>
      <c r="BL138" s="15" t="s">
        <v>126</v>
      </c>
      <c r="BM138" s="227" t="s">
        <v>272</v>
      </c>
    </row>
    <row r="139" s="2" customFormat="1">
      <c r="A139" s="36"/>
      <c r="B139" s="37"/>
      <c r="C139" s="38"/>
      <c r="D139" s="229" t="s">
        <v>128</v>
      </c>
      <c r="E139" s="38"/>
      <c r="F139" s="230" t="s">
        <v>273</v>
      </c>
      <c r="G139" s="38"/>
      <c r="H139" s="38"/>
      <c r="I139" s="231"/>
      <c r="J139" s="38"/>
      <c r="K139" s="38"/>
      <c r="L139" s="42"/>
      <c r="M139" s="232"/>
      <c r="N139" s="233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128</v>
      </c>
      <c r="AU139" s="15" t="s">
        <v>85</v>
      </c>
    </row>
    <row r="140" s="13" customFormat="1">
      <c r="A140" s="13"/>
      <c r="B140" s="235"/>
      <c r="C140" s="236"/>
      <c r="D140" s="229" t="s">
        <v>196</v>
      </c>
      <c r="E140" s="249" t="s">
        <v>1</v>
      </c>
      <c r="F140" s="237" t="s">
        <v>264</v>
      </c>
      <c r="G140" s="236"/>
      <c r="H140" s="238">
        <v>942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196</v>
      </c>
      <c r="AU140" s="244" t="s">
        <v>85</v>
      </c>
      <c r="AV140" s="13" t="s">
        <v>85</v>
      </c>
      <c r="AW140" s="13" t="s">
        <v>32</v>
      </c>
      <c r="AX140" s="13" t="s">
        <v>83</v>
      </c>
      <c r="AY140" s="244" t="s">
        <v>120</v>
      </c>
    </row>
    <row r="141" s="13" customFormat="1">
      <c r="A141" s="13"/>
      <c r="B141" s="235"/>
      <c r="C141" s="236"/>
      <c r="D141" s="229" t="s">
        <v>196</v>
      </c>
      <c r="E141" s="236"/>
      <c r="F141" s="237" t="s">
        <v>274</v>
      </c>
      <c r="G141" s="236"/>
      <c r="H141" s="238">
        <v>4710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196</v>
      </c>
      <c r="AU141" s="244" t="s">
        <v>85</v>
      </c>
      <c r="AV141" s="13" t="s">
        <v>85</v>
      </c>
      <c r="AW141" s="13" t="s">
        <v>4</v>
      </c>
      <c r="AX141" s="13" t="s">
        <v>83</v>
      </c>
      <c r="AY141" s="244" t="s">
        <v>120</v>
      </c>
    </row>
    <row r="142" s="2" customFormat="1" ht="24.15" customHeight="1">
      <c r="A142" s="36"/>
      <c r="B142" s="37"/>
      <c r="C142" s="216" t="s">
        <v>161</v>
      </c>
      <c r="D142" s="216" t="s">
        <v>122</v>
      </c>
      <c r="E142" s="217" t="s">
        <v>275</v>
      </c>
      <c r="F142" s="218" t="s">
        <v>276</v>
      </c>
      <c r="G142" s="219" t="s">
        <v>248</v>
      </c>
      <c r="H142" s="220">
        <v>252</v>
      </c>
      <c r="I142" s="221"/>
      <c r="J142" s="222">
        <f>ROUND(I142*H142,2)</f>
        <v>0</v>
      </c>
      <c r="K142" s="218" t="s">
        <v>1</v>
      </c>
      <c r="L142" s="42"/>
      <c r="M142" s="223" t="s">
        <v>1</v>
      </c>
      <c r="N142" s="224" t="s">
        <v>40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126</v>
      </c>
      <c r="AT142" s="227" t="s">
        <v>122</v>
      </c>
      <c r="AU142" s="227" t="s">
        <v>85</v>
      </c>
      <c r="AY142" s="15" t="s">
        <v>120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83</v>
      </c>
      <c r="BK142" s="228">
        <f>ROUND(I142*H142,2)</f>
        <v>0</v>
      </c>
      <c r="BL142" s="15" t="s">
        <v>126</v>
      </c>
      <c r="BM142" s="227" t="s">
        <v>277</v>
      </c>
    </row>
    <row r="143" s="2" customFormat="1">
      <c r="A143" s="36"/>
      <c r="B143" s="37"/>
      <c r="C143" s="38"/>
      <c r="D143" s="229" t="s">
        <v>128</v>
      </c>
      <c r="E143" s="38"/>
      <c r="F143" s="230" t="s">
        <v>278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128</v>
      </c>
      <c r="AU143" s="15" t="s">
        <v>85</v>
      </c>
    </row>
    <row r="144" s="2" customFormat="1">
      <c r="A144" s="36"/>
      <c r="B144" s="37"/>
      <c r="C144" s="38"/>
      <c r="D144" s="229" t="s">
        <v>130</v>
      </c>
      <c r="E144" s="38"/>
      <c r="F144" s="234" t="s">
        <v>259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130</v>
      </c>
      <c r="AU144" s="15" t="s">
        <v>85</v>
      </c>
    </row>
    <row r="145" s="2" customFormat="1" ht="16.5" customHeight="1">
      <c r="A145" s="36"/>
      <c r="B145" s="37"/>
      <c r="C145" s="216" t="s">
        <v>166</v>
      </c>
      <c r="D145" s="216" t="s">
        <v>122</v>
      </c>
      <c r="E145" s="217" t="s">
        <v>279</v>
      </c>
      <c r="F145" s="218" t="s">
        <v>280</v>
      </c>
      <c r="G145" s="219" t="s">
        <v>248</v>
      </c>
      <c r="H145" s="220">
        <v>1675</v>
      </c>
      <c r="I145" s="221"/>
      <c r="J145" s="222">
        <f>ROUND(I145*H145,2)</f>
        <v>0</v>
      </c>
      <c r="K145" s="218" t="s">
        <v>1</v>
      </c>
      <c r="L145" s="42"/>
      <c r="M145" s="223" t="s">
        <v>1</v>
      </c>
      <c r="N145" s="224" t="s">
        <v>40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126</v>
      </c>
      <c r="AT145" s="227" t="s">
        <v>122</v>
      </c>
      <c r="AU145" s="227" t="s">
        <v>85</v>
      </c>
      <c r="AY145" s="15" t="s">
        <v>120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83</v>
      </c>
      <c r="BK145" s="228">
        <f>ROUND(I145*H145,2)</f>
        <v>0</v>
      </c>
      <c r="BL145" s="15" t="s">
        <v>126</v>
      </c>
      <c r="BM145" s="227" t="s">
        <v>281</v>
      </c>
    </row>
    <row r="146" s="2" customFormat="1">
      <c r="A146" s="36"/>
      <c r="B146" s="37"/>
      <c r="C146" s="38"/>
      <c r="D146" s="229" t="s">
        <v>128</v>
      </c>
      <c r="E146" s="38"/>
      <c r="F146" s="230" t="s">
        <v>282</v>
      </c>
      <c r="G146" s="38"/>
      <c r="H146" s="38"/>
      <c r="I146" s="231"/>
      <c r="J146" s="38"/>
      <c r="K146" s="38"/>
      <c r="L146" s="42"/>
      <c r="M146" s="232"/>
      <c r="N146" s="233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128</v>
      </c>
      <c r="AU146" s="15" t="s">
        <v>85</v>
      </c>
    </row>
    <row r="147" s="13" customFormat="1">
      <c r="A147" s="13"/>
      <c r="B147" s="235"/>
      <c r="C147" s="236"/>
      <c r="D147" s="229" t="s">
        <v>196</v>
      </c>
      <c r="E147" s="249" t="s">
        <v>1</v>
      </c>
      <c r="F147" s="237" t="s">
        <v>283</v>
      </c>
      <c r="G147" s="236"/>
      <c r="H147" s="238">
        <v>1675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196</v>
      </c>
      <c r="AU147" s="244" t="s">
        <v>85</v>
      </c>
      <c r="AV147" s="13" t="s">
        <v>85</v>
      </c>
      <c r="AW147" s="13" t="s">
        <v>32</v>
      </c>
      <c r="AX147" s="13" t="s">
        <v>83</v>
      </c>
      <c r="AY147" s="244" t="s">
        <v>120</v>
      </c>
    </row>
    <row r="148" s="2" customFormat="1" ht="21.75" customHeight="1">
      <c r="A148" s="36"/>
      <c r="B148" s="37"/>
      <c r="C148" s="216" t="s">
        <v>171</v>
      </c>
      <c r="D148" s="216" t="s">
        <v>122</v>
      </c>
      <c r="E148" s="217" t="s">
        <v>284</v>
      </c>
      <c r="F148" s="218" t="s">
        <v>285</v>
      </c>
      <c r="G148" s="219" t="s">
        <v>286</v>
      </c>
      <c r="H148" s="220">
        <v>471</v>
      </c>
      <c r="I148" s="221"/>
      <c r="J148" s="222">
        <f>ROUND(I148*H148,2)</f>
        <v>0</v>
      </c>
      <c r="K148" s="218" t="s">
        <v>1</v>
      </c>
      <c r="L148" s="42"/>
      <c r="M148" s="223" t="s">
        <v>1</v>
      </c>
      <c r="N148" s="224" t="s">
        <v>40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126</v>
      </c>
      <c r="AT148" s="227" t="s">
        <v>122</v>
      </c>
      <c r="AU148" s="227" t="s">
        <v>85</v>
      </c>
      <c r="AY148" s="15" t="s">
        <v>120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83</v>
      </c>
      <c r="BK148" s="228">
        <f>ROUND(I148*H148,2)</f>
        <v>0</v>
      </c>
      <c r="BL148" s="15" t="s">
        <v>126</v>
      </c>
      <c r="BM148" s="227" t="s">
        <v>287</v>
      </c>
    </row>
    <row r="149" s="2" customFormat="1">
      <c r="A149" s="36"/>
      <c r="B149" s="37"/>
      <c r="C149" s="38"/>
      <c r="D149" s="229" t="s">
        <v>128</v>
      </c>
      <c r="E149" s="38"/>
      <c r="F149" s="230" t="s">
        <v>285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128</v>
      </c>
      <c r="AU149" s="15" t="s">
        <v>85</v>
      </c>
    </row>
    <row r="150" s="13" customFormat="1">
      <c r="A150" s="13"/>
      <c r="B150" s="235"/>
      <c r="C150" s="236"/>
      <c r="D150" s="229" t="s">
        <v>196</v>
      </c>
      <c r="E150" s="249" t="s">
        <v>1</v>
      </c>
      <c r="F150" s="237" t="s">
        <v>288</v>
      </c>
      <c r="G150" s="236"/>
      <c r="H150" s="238">
        <v>471</v>
      </c>
      <c r="I150" s="239"/>
      <c r="J150" s="236"/>
      <c r="K150" s="236"/>
      <c r="L150" s="240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196</v>
      </c>
      <c r="AU150" s="244" t="s">
        <v>85</v>
      </c>
      <c r="AV150" s="13" t="s">
        <v>85</v>
      </c>
      <c r="AW150" s="13" t="s">
        <v>32</v>
      </c>
      <c r="AX150" s="13" t="s">
        <v>83</v>
      </c>
      <c r="AY150" s="244" t="s">
        <v>120</v>
      </c>
    </row>
    <row r="151" s="2" customFormat="1" ht="6.96" customHeight="1">
      <c r="A151" s="36"/>
      <c r="B151" s="64"/>
      <c r="C151" s="65"/>
      <c r="D151" s="65"/>
      <c r="E151" s="65"/>
      <c r="F151" s="65"/>
      <c r="G151" s="65"/>
      <c r="H151" s="65"/>
      <c r="I151" s="65"/>
      <c r="J151" s="65"/>
      <c r="K151" s="65"/>
      <c r="L151" s="42"/>
      <c r="M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</row>
  </sheetData>
  <sheetProtection sheet="1" autoFilter="0" formatColumns="0" formatRows="0" objects="1" scenarios="1" spinCount="100000" saltValue="lxK/pPMST/FUpHtKJkyaGopU4S2GtRuoNdlpl9bKIKCylinABLVJvFb3MIUnWh79jdUGhrBXLK/7NL+48/cg6Q==" hashValue="JIsIM91AWWuFN2y9/TqlRBtsegMAYs12iqT7tSrpPdDI0RVo1NhzPD12GJB0bQsfiEOePUV5l3HY1R3j1P3rlA==" algorithmName="SHA-512" password="CC35"/>
  <autoFilter ref="C117:K15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Splavná, Drahotuše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289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1. 11. 2021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ROUND((SUM(BE120:BE139)),  2)</f>
        <v>0</v>
      </c>
      <c r="G33" s="36"/>
      <c r="H33" s="36"/>
      <c r="I33" s="153">
        <v>0.20999999999999999</v>
      </c>
      <c r="J33" s="152">
        <f>ROUND(((SUM(BE120:BE139))*I33),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ROUND((SUM(BF120:BF139)),  2)</f>
        <v>0</v>
      </c>
      <c r="G34" s="36"/>
      <c r="H34" s="36"/>
      <c r="I34" s="153">
        <v>0.14999999999999999</v>
      </c>
      <c r="J34" s="152">
        <f>ROUND(((SUM(BF120:BF139))*I34),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ROUND((SUM(BG120:BG139)),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ROUND((SUM(BH120:BH139)),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ROUND((SUM(BI120:BI139)),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Splavná, Drahotuše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opevnění koryta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Drahotuše</v>
      </c>
      <c r="G89" s="38"/>
      <c r="H89" s="38"/>
      <c r="I89" s="30" t="s">
        <v>22</v>
      </c>
      <c r="J89" s="77" t="str">
        <f>IF(J12="","",J12)</f>
        <v>1. 11. 2021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99</v>
      </c>
      <c r="D94" s="174"/>
      <c r="E94" s="174"/>
      <c r="F94" s="174"/>
      <c r="G94" s="174"/>
      <c r="H94" s="174"/>
      <c r="I94" s="174"/>
      <c r="J94" s="175" t="s">
        <v>100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101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7"/>
      <c r="C97" s="178"/>
      <c r="D97" s="179" t="s">
        <v>103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104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290</v>
      </c>
      <c r="E99" s="186"/>
      <c r="F99" s="186"/>
      <c r="G99" s="186"/>
      <c r="H99" s="186"/>
      <c r="I99" s="186"/>
      <c r="J99" s="187">
        <f>J134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291</v>
      </c>
      <c r="E100" s="186"/>
      <c r="F100" s="186"/>
      <c r="G100" s="186"/>
      <c r="H100" s="186"/>
      <c r="I100" s="186"/>
      <c r="J100" s="187">
        <f>J137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105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>Splavná, Drahotuše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03 - opevnění koryta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Drahotuše</v>
      </c>
      <c r="G114" s="38"/>
      <c r="H114" s="38"/>
      <c r="I114" s="30" t="s">
        <v>22</v>
      </c>
      <c r="J114" s="77" t="str">
        <f>IF(J12="","",J12)</f>
        <v>1. 11. 2021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E15</f>
        <v>Povodí Moravy, s.p.</v>
      </c>
      <c r="G116" s="38"/>
      <c r="H116" s="38"/>
      <c r="I116" s="30" t="s">
        <v>30</v>
      </c>
      <c r="J116" s="34" t="str">
        <f>E21</f>
        <v>Ing. Tomáš Pecival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IF(E18="","",E18)</f>
        <v>Vyplň údaj</v>
      </c>
      <c r="G117" s="38"/>
      <c r="H117" s="38"/>
      <c r="I117" s="30" t="s">
        <v>33</v>
      </c>
      <c r="J117" s="34" t="str">
        <f>E24</f>
        <v>Ing. Tomáš Pecival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106</v>
      </c>
      <c r="D119" s="192" t="s">
        <v>60</v>
      </c>
      <c r="E119" s="192" t="s">
        <v>56</v>
      </c>
      <c r="F119" s="192" t="s">
        <v>57</v>
      </c>
      <c r="G119" s="192" t="s">
        <v>107</v>
      </c>
      <c r="H119" s="192" t="s">
        <v>108</v>
      </c>
      <c r="I119" s="192" t="s">
        <v>109</v>
      </c>
      <c r="J119" s="192" t="s">
        <v>100</v>
      </c>
      <c r="K119" s="193" t="s">
        <v>110</v>
      </c>
      <c r="L119" s="194"/>
      <c r="M119" s="98" t="s">
        <v>1</v>
      </c>
      <c r="N119" s="99" t="s">
        <v>39</v>
      </c>
      <c r="O119" s="99" t="s">
        <v>111</v>
      </c>
      <c r="P119" s="99" t="s">
        <v>112</v>
      </c>
      <c r="Q119" s="99" t="s">
        <v>113</v>
      </c>
      <c r="R119" s="99" t="s">
        <v>114</v>
      </c>
      <c r="S119" s="99" t="s">
        <v>115</v>
      </c>
      <c r="T119" s="100" t="s">
        <v>116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117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1652.1120000000001</v>
      </c>
      <c r="S120" s="102"/>
      <c r="T120" s="198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102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74</v>
      </c>
      <c r="E121" s="203" t="s">
        <v>118</v>
      </c>
      <c r="F121" s="203" t="s">
        <v>119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P122+P134+P137</f>
        <v>0</v>
      </c>
      <c r="Q121" s="208"/>
      <c r="R121" s="209">
        <f>R122+R134+R137</f>
        <v>1652.1120000000001</v>
      </c>
      <c r="S121" s="208"/>
      <c r="T121" s="210">
        <f>T122+T134+T137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74</v>
      </c>
      <c r="AU121" s="212" t="s">
        <v>75</v>
      </c>
      <c r="AY121" s="211" t="s">
        <v>120</v>
      </c>
      <c r="BK121" s="213">
        <f>BK122+BK134+BK137</f>
        <v>0</v>
      </c>
    </row>
    <row r="122" s="12" customFormat="1" ht="22.8" customHeight="1">
      <c r="A122" s="12"/>
      <c r="B122" s="200"/>
      <c r="C122" s="201"/>
      <c r="D122" s="202" t="s">
        <v>74</v>
      </c>
      <c r="E122" s="214" t="s">
        <v>83</v>
      </c>
      <c r="F122" s="214" t="s">
        <v>121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SUM(P123:P133)</f>
        <v>0</v>
      </c>
      <c r="Q122" s="208"/>
      <c r="R122" s="209">
        <f>SUM(R123:R133)</f>
        <v>0</v>
      </c>
      <c r="S122" s="208"/>
      <c r="T122" s="210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74</v>
      </c>
      <c r="AU122" s="212" t="s">
        <v>83</v>
      </c>
      <c r="AY122" s="211" t="s">
        <v>120</v>
      </c>
      <c r="BK122" s="213">
        <f>SUM(BK123:BK133)</f>
        <v>0</v>
      </c>
    </row>
    <row r="123" s="2" customFormat="1" ht="24.15" customHeight="1">
      <c r="A123" s="36"/>
      <c r="B123" s="37"/>
      <c r="C123" s="216" t="s">
        <v>83</v>
      </c>
      <c r="D123" s="216" t="s">
        <v>122</v>
      </c>
      <c r="E123" s="217" t="s">
        <v>292</v>
      </c>
      <c r="F123" s="218" t="s">
        <v>293</v>
      </c>
      <c r="G123" s="219" t="s">
        <v>248</v>
      </c>
      <c r="H123" s="220">
        <v>61</v>
      </c>
      <c r="I123" s="221"/>
      <c r="J123" s="222">
        <f>ROUND(I123*H123,2)</f>
        <v>0</v>
      </c>
      <c r="K123" s="218" t="s">
        <v>1</v>
      </c>
      <c r="L123" s="42"/>
      <c r="M123" s="223" t="s">
        <v>1</v>
      </c>
      <c r="N123" s="224" t="s">
        <v>40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126</v>
      </c>
      <c r="AT123" s="227" t="s">
        <v>122</v>
      </c>
      <c r="AU123" s="227" t="s">
        <v>85</v>
      </c>
      <c r="AY123" s="15" t="s">
        <v>120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83</v>
      </c>
      <c r="BK123" s="228">
        <f>ROUND(I123*H123,2)</f>
        <v>0</v>
      </c>
      <c r="BL123" s="15" t="s">
        <v>126</v>
      </c>
      <c r="BM123" s="227" t="s">
        <v>294</v>
      </c>
    </row>
    <row r="124" s="2" customFormat="1">
      <c r="A124" s="36"/>
      <c r="B124" s="37"/>
      <c r="C124" s="38"/>
      <c r="D124" s="229" t="s">
        <v>128</v>
      </c>
      <c r="E124" s="38"/>
      <c r="F124" s="230" t="s">
        <v>295</v>
      </c>
      <c r="G124" s="38"/>
      <c r="H124" s="38"/>
      <c r="I124" s="231"/>
      <c r="J124" s="38"/>
      <c r="K124" s="38"/>
      <c r="L124" s="42"/>
      <c r="M124" s="232"/>
      <c r="N124" s="23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128</v>
      </c>
      <c r="AU124" s="15" t="s">
        <v>85</v>
      </c>
    </row>
    <row r="125" s="2" customFormat="1" ht="24.15" customHeight="1">
      <c r="A125" s="36"/>
      <c r="B125" s="37"/>
      <c r="C125" s="216" t="s">
        <v>85</v>
      </c>
      <c r="D125" s="216" t="s">
        <v>122</v>
      </c>
      <c r="E125" s="217" t="s">
        <v>296</v>
      </c>
      <c r="F125" s="218" t="s">
        <v>297</v>
      </c>
      <c r="G125" s="219" t="s">
        <v>125</v>
      </c>
      <c r="H125" s="220">
        <v>2235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40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126</v>
      </c>
      <c r="AT125" s="227" t="s">
        <v>122</v>
      </c>
      <c r="AU125" s="227" t="s">
        <v>85</v>
      </c>
      <c r="AY125" s="15" t="s">
        <v>120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83</v>
      </c>
      <c r="BK125" s="228">
        <f>ROUND(I125*H125,2)</f>
        <v>0</v>
      </c>
      <c r="BL125" s="15" t="s">
        <v>126</v>
      </c>
      <c r="BM125" s="227" t="s">
        <v>298</v>
      </c>
    </row>
    <row r="126" s="2" customFormat="1">
      <c r="A126" s="36"/>
      <c r="B126" s="37"/>
      <c r="C126" s="38"/>
      <c r="D126" s="229" t="s">
        <v>128</v>
      </c>
      <c r="E126" s="38"/>
      <c r="F126" s="230" t="s">
        <v>299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128</v>
      </c>
      <c r="AU126" s="15" t="s">
        <v>85</v>
      </c>
    </row>
    <row r="127" s="13" customFormat="1">
      <c r="A127" s="13"/>
      <c r="B127" s="235"/>
      <c r="C127" s="236"/>
      <c r="D127" s="229" t="s">
        <v>196</v>
      </c>
      <c r="E127" s="249" t="s">
        <v>1</v>
      </c>
      <c r="F127" s="237" t="s">
        <v>300</v>
      </c>
      <c r="G127" s="236"/>
      <c r="H127" s="238">
        <v>2235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196</v>
      </c>
      <c r="AU127" s="244" t="s">
        <v>85</v>
      </c>
      <c r="AV127" s="13" t="s">
        <v>85</v>
      </c>
      <c r="AW127" s="13" t="s">
        <v>32</v>
      </c>
      <c r="AX127" s="13" t="s">
        <v>83</v>
      </c>
      <c r="AY127" s="244" t="s">
        <v>120</v>
      </c>
    </row>
    <row r="128" s="2" customFormat="1" ht="44.25" customHeight="1">
      <c r="A128" s="36"/>
      <c r="B128" s="37"/>
      <c r="C128" s="216" t="s">
        <v>137</v>
      </c>
      <c r="D128" s="216" t="s">
        <v>122</v>
      </c>
      <c r="E128" s="217" t="s">
        <v>301</v>
      </c>
      <c r="F128" s="218" t="s">
        <v>302</v>
      </c>
      <c r="G128" s="219" t="s">
        <v>236</v>
      </c>
      <c r="H128" s="220">
        <v>1</v>
      </c>
      <c r="I128" s="221"/>
      <c r="J128" s="222">
        <f>ROUND(I128*H128,2)</f>
        <v>0</v>
      </c>
      <c r="K128" s="218" t="s">
        <v>1</v>
      </c>
      <c r="L128" s="42"/>
      <c r="M128" s="223" t="s">
        <v>1</v>
      </c>
      <c r="N128" s="224" t="s">
        <v>40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126</v>
      </c>
      <c r="AT128" s="227" t="s">
        <v>122</v>
      </c>
      <c r="AU128" s="227" t="s">
        <v>85</v>
      </c>
      <c r="AY128" s="15" t="s">
        <v>120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83</v>
      </c>
      <c r="BK128" s="228">
        <f>ROUND(I128*H128,2)</f>
        <v>0</v>
      </c>
      <c r="BL128" s="15" t="s">
        <v>126</v>
      </c>
      <c r="BM128" s="227" t="s">
        <v>303</v>
      </c>
    </row>
    <row r="129" s="2" customFormat="1">
      <c r="A129" s="36"/>
      <c r="B129" s="37"/>
      <c r="C129" s="38"/>
      <c r="D129" s="229" t="s">
        <v>128</v>
      </c>
      <c r="E129" s="38"/>
      <c r="F129" s="230" t="s">
        <v>302</v>
      </c>
      <c r="G129" s="38"/>
      <c r="H129" s="38"/>
      <c r="I129" s="231"/>
      <c r="J129" s="38"/>
      <c r="K129" s="38"/>
      <c r="L129" s="42"/>
      <c r="M129" s="232"/>
      <c r="N129" s="233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128</v>
      </c>
      <c r="AU129" s="15" t="s">
        <v>85</v>
      </c>
    </row>
    <row r="130" s="2" customFormat="1">
      <c r="A130" s="36"/>
      <c r="B130" s="37"/>
      <c r="C130" s="38"/>
      <c r="D130" s="229" t="s">
        <v>130</v>
      </c>
      <c r="E130" s="38"/>
      <c r="F130" s="234" t="s">
        <v>304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130</v>
      </c>
      <c r="AU130" s="15" t="s">
        <v>85</v>
      </c>
    </row>
    <row r="131" s="2" customFormat="1" ht="16.5" customHeight="1">
      <c r="A131" s="36"/>
      <c r="B131" s="37"/>
      <c r="C131" s="216" t="s">
        <v>126</v>
      </c>
      <c r="D131" s="216" t="s">
        <v>122</v>
      </c>
      <c r="E131" s="217" t="s">
        <v>234</v>
      </c>
      <c r="F131" s="218" t="s">
        <v>305</v>
      </c>
      <c r="G131" s="219" t="s">
        <v>236</v>
      </c>
      <c r="H131" s="220">
        <v>1</v>
      </c>
      <c r="I131" s="221"/>
      <c r="J131" s="222">
        <f>ROUND(I131*H131,2)</f>
        <v>0</v>
      </c>
      <c r="K131" s="218" t="s">
        <v>1</v>
      </c>
      <c r="L131" s="42"/>
      <c r="M131" s="223" t="s">
        <v>1</v>
      </c>
      <c r="N131" s="224" t="s">
        <v>40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126</v>
      </c>
      <c r="AT131" s="227" t="s">
        <v>122</v>
      </c>
      <c r="AU131" s="227" t="s">
        <v>85</v>
      </c>
      <c r="AY131" s="15" t="s">
        <v>120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83</v>
      </c>
      <c r="BK131" s="228">
        <f>ROUND(I131*H131,2)</f>
        <v>0</v>
      </c>
      <c r="BL131" s="15" t="s">
        <v>126</v>
      </c>
      <c r="BM131" s="227" t="s">
        <v>306</v>
      </c>
    </row>
    <row r="132" s="2" customFormat="1">
      <c r="A132" s="36"/>
      <c r="B132" s="37"/>
      <c r="C132" s="38"/>
      <c r="D132" s="229" t="s">
        <v>128</v>
      </c>
      <c r="E132" s="38"/>
      <c r="F132" s="230" t="s">
        <v>307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128</v>
      </c>
      <c r="AU132" s="15" t="s">
        <v>85</v>
      </c>
    </row>
    <row r="133" s="2" customFormat="1">
      <c r="A133" s="36"/>
      <c r="B133" s="37"/>
      <c r="C133" s="38"/>
      <c r="D133" s="229" t="s">
        <v>130</v>
      </c>
      <c r="E133" s="38"/>
      <c r="F133" s="234" t="s">
        <v>308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130</v>
      </c>
      <c r="AU133" s="15" t="s">
        <v>85</v>
      </c>
    </row>
    <row r="134" s="12" customFormat="1" ht="22.8" customHeight="1">
      <c r="A134" s="12"/>
      <c r="B134" s="200"/>
      <c r="C134" s="201"/>
      <c r="D134" s="202" t="s">
        <v>74</v>
      </c>
      <c r="E134" s="214" t="s">
        <v>126</v>
      </c>
      <c r="F134" s="214" t="s">
        <v>309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SUM(P135:P136)</f>
        <v>0</v>
      </c>
      <c r="Q134" s="208"/>
      <c r="R134" s="209">
        <f>SUM(R135:R136)</f>
        <v>1652.1120000000001</v>
      </c>
      <c r="S134" s="208"/>
      <c r="T134" s="21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83</v>
      </c>
      <c r="AT134" s="212" t="s">
        <v>74</v>
      </c>
      <c r="AU134" s="212" t="s">
        <v>83</v>
      </c>
      <c r="AY134" s="211" t="s">
        <v>120</v>
      </c>
      <c r="BK134" s="213">
        <f>SUM(BK135:BK136)</f>
        <v>0</v>
      </c>
    </row>
    <row r="135" s="2" customFormat="1" ht="33" customHeight="1">
      <c r="A135" s="36"/>
      <c r="B135" s="37"/>
      <c r="C135" s="216" t="s">
        <v>146</v>
      </c>
      <c r="D135" s="216" t="s">
        <v>122</v>
      </c>
      <c r="E135" s="217" t="s">
        <v>310</v>
      </c>
      <c r="F135" s="218" t="s">
        <v>311</v>
      </c>
      <c r="G135" s="219" t="s">
        <v>248</v>
      </c>
      <c r="H135" s="220">
        <v>894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40</v>
      </c>
      <c r="O135" s="89"/>
      <c r="P135" s="225">
        <f>O135*H135</f>
        <v>0</v>
      </c>
      <c r="Q135" s="225">
        <v>1.8480000000000001</v>
      </c>
      <c r="R135" s="225">
        <f>Q135*H135</f>
        <v>1652.1120000000001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122</v>
      </c>
      <c r="AU135" s="227" t="s">
        <v>85</v>
      </c>
      <c r="AY135" s="15" t="s">
        <v>120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83</v>
      </c>
      <c r="BK135" s="228">
        <f>ROUND(I135*H135,2)</f>
        <v>0</v>
      </c>
      <c r="BL135" s="15" t="s">
        <v>126</v>
      </c>
      <c r="BM135" s="227" t="s">
        <v>312</v>
      </c>
    </row>
    <row r="136" s="2" customFormat="1">
      <c r="A136" s="36"/>
      <c r="B136" s="37"/>
      <c r="C136" s="38"/>
      <c r="D136" s="229" t="s">
        <v>128</v>
      </c>
      <c r="E136" s="38"/>
      <c r="F136" s="230" t="s">
        <v>313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128</v>
      </c>
      <c r="AU136" s="15" t="s">
        <v>85</v>
      </c>
    </row>
    <row r="137" s="12" customFormat="1" ht="22.8" customHeight="1">
      <c r="A137" s="12"/>
      <c r="B137" s="200"/>
      <c r="C137" s="201"/>
      <c r="D137" s="202" t="s">
        <v>74</v>
      </c>
      <c r="E137" s="214" t="s">
        <v>314</v>
      </c>
      <c r="F137" s="214" t="s">
        <v>315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SUM(P138:P139)</f>
        <v>0</v>
      </c>
      <c r="Q137" s="208"/>
      <c r="R137" s="209">
        <f>SUM(R138:R139)</f>
        <v>0</v>
      </c>
      <c r="S137" s="208"/>
      <c r="T137" s="210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83</v>
      </c>
      <c r="AT137" s="212" t="s">
        <v>74</v>
      </c>
      <c r="AU137" s="212" t="s">
        <v>83</v>
      </c>
      <c r="AY137" s="211" t="s">
        <v>120</v>
      </c>
      <c r="BK137" s="213">
        <f>SUM(BK138:BK139)</f>
        <v>0</v>
      </c>
    </row>
    <row r="138" s="2" customFormat="1" ht="16.5" customHeight="1">
      <c r="A138" s="36"/>
      <c r="B138" s="37"/>
      <c r="C138" s="216" t="s">
        <v>151</v>
      </c>
      <c r="D138" s="216" t="s">
        <v>122</v>
      </c>
      <c r="E138" s="217" t="s">
        <v>316</v>
      </c>
      <c r="F138" s="218" t="s">
        <v>317</v>
      </c>
      <c r="G138" s="219" t="s">
        <v>286</v>
      </c>
      <c r="H138" s="220">
        <v>1652.1120000000001</v>
      </c>
      <c r="I138" s="221"/>
      <c r="J138" s="222">
        <f>ROUND(I138*H138,2)</f>
        <v>0</v>
      </c>
      <c r="K138" s="218" t="s">
        <v>1</v>
      </c>
      <c r="L138" s="42"/>
      <c r="M138" s="223" t="s">
        <v>1</v>
      </c>
      <c r="N138" s="224" t="s">
        <v>40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126</v>
      </c>
      <c r="AT138" s="227" t="s">
        <v>122</v>
      </c>
      <c r="AU138" s="227" t="s">
        <v>85</v>
      </c>
      <c r="AY138" s="15" t="s">
        <v>120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83</v>
      </c>
      <c r="BK138" s="228">
        <f>ROUND(I138*H138,2)</f>
        <v>0</v>
      </c>
      <c r="BL138" s="15" t="s">
        <v>126</v>
      </c>
      <c r="BM138" s="227" t="s">
        <v>318</v>
      </c>
    </row>
    <row r="139" s="2" customFormat="1">
      <c r="A139" s="36"/>
      <c r="B139" s="37"/>
      <c r="C139" s="38"/>
      <c r="D139" s="229" t="s">
        <v>128</v>
      </c>
      <c r="E139" s="38"/>
      <c r="F139" s="230" t="s">
        <v>319</v>
      </c>
      <c r="G139" s="38"/>
      <c r="H139" s="38"/>
      <c r="I139" s="231"/>
      <c r="J139" s="38"/>
      <c r="K139" s="38"/>
      <c r="L139" s="42"/>
      <c r="M139" s="245"/>
      <c r="N139" s="246"/>
      <c r="O139" s="247"/>
      <c r="P139" s="247"/>
      <c r="Q139" s="247"/>
      <c r="R139" s="247"/>
      <c r="S139" s="247"/>
      <c r="T139" s="248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128</v>
      </c>
      <c r="AU139" s="15" t="s">
        <v>85</v>
      </c>
    </row>
    <row r="140" s="2" customFormat="1" ht="6.96" customHeight="1">
      <c r="A140" s="36"/>
      <c r="B140" s="64"/>
      <c r="C140" s="65"/>
      <c r="D140" s="65"/>
      <c r="E140" s="65"/>
      <c r="F140" s="65"/>
      <c r="G140" s="65"/>
      <c r="H140" s="65"/>
      <c r="I140" s="65"/>
      <c r="J140" s="65"/>
      <c r="K140" s="65"/>
      <c r="L140" s="42"/>
      <c r="M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</sheetData>
  <sheetProtection sheet="1" autoFilter="0" formatColumns="0" formatRows="0" objects="1" scenarios="1" spinCount="100000" saltValue="kPxKtPXeLKYqDJ9tZouczJcGRe4SVSUL7ASXvY3/59Aw8yl8WKSHZFty+ZV6Zv5/GRcuQxzkAtGItwkld/xx+A==" hashValue="AZzyOFOIwWVvtNNRY/63FC0GmA8NYOJ0/ONq4n4128KXyFJlDOZ+E/yvOYSra9+8/kQWO3VudcnUb9U+TsTX7g==" algorithmName="SHA-512" password="CC35"/>
  <autoFilter ref="C119:K13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95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Splavná, Drahotuše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320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1. 11. 2021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31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34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35</v>
      </c>
      <c r="E30" s="36"/>
      <c r="F30" s="36"/>
      <c r="G30" s="36"/>
      <c r="H30" s="36"/>
      <c r="I30" s="36"/>
      <c r="J30" s="149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37</v>
      </c>
      <c r="G32" s="36"/>
      <c r="H32" s="36"/>
      <c r="I32" s="150" t="s">
        <v>36</v>
      </c>
      <c r="J32" s="150" t="s">
        <v>38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8" t="s">
        <v>40</v>
      </c>
      <c r="F33" s="152">
        <f>ROUND((SUM(BE117:BE155)),  2)</f>
        <v>0</v>
      </c>
      <c r="G33" s="36"/>
      <c r="H33" s="36"/>
      <c r="I33" s="153">
        <v>0.20999999999999999</v>
      </c>
      <c r="J33" s="152">
        <f>ROUND(((SUM(BE117:BE155))*I33),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41</v>
      </c>
      <c r="F34" s="152">
        <f>ROUND((SUM(BF117:BF155)),  2)</f>
        <v>0</v>
      </c>
      <c r="G34" s="36"/>
      <c r="H34" s="36"/>
      <c r="I34" s="153">
        <v>0.14999999999999999</v>
      </c>
      <c r="J34" s="152">
        <f>ROUND(((SUM(BF117:BF155))*I34),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42</v>
      </c>
      <c r="F35" s="152">
        <f>ROUND((SUM(BG117:BG155)),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43</v>
      </c>
      <c r="F36" s="152">
        <f>ROUND((SUM(BH117:BH155)),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44</v>
      </c>
      <c r="F37" s="152">
        <f>ROUND((SUM(BI117:BI155)),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48</v>
      </c>
      <c r="E50" s="162"/>
      <c r="F50" s="162"/>
      <c r="G50" s="161" t="s">
        <v>49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50</v>
      </c>
      <c r="E61" s="164"/>
      <c r="F61" s="165" t="s">
        <v>51</v>
      </c>
      <c r="G61" s="163" t="s">
        <v>50</v>
      </c>
      <c r="H61" s="164"/>
      <c r="I61" s="164"/>
      <c r="J61" s="166" t="s">
        <v>51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52</v>
      </c>
      <c r="E65" s="167"/>
      <c r="F65" s="167"/>
      <c r="G65" s="161" t="s">
        <v>53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50</v>
      </c>
      <c r="E76" s="164"/>
      <c r="F76" s="165" t="s">
        <v>51</v>
      </c>
      <c r="G76" s="163" t="s">
        <v>50</v>
      </c>
      <c r="H76" s="164"/>
      <c r="I76" s="164"/>
      <c r="J76" s="166" t="s">
        <v>51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Splavná, Drahotuše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VON - vedlejší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Drahotuše</v>
      </c>
      <c r="G89" s="38"/>
      <c r="H89" s="38"/>
      <c r="I89" s="30" t="s">
        <v>22</v>
      </c>
      <c r="J89" s="77" t="str">
        <f>IF(J12="","",J12)</f>
        <v>1. 11. 2021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30</v>
      </c>
      <c r="J91" s="34" t="str">
        <f>E21</f>
        <v>Ing. Tomáš Pecival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Ing. Tomáš Pecival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99</v>
      </c>
      <c r="D94" s="174"/>
      <c r="E94" s="174"/>
      <c r="F94" s="174"/>
      <c r="G94" s="174"/>
      <c r="H94" s="174"/>
      <c r="I94" s="174"/>
      <c r="J94" s="175" t="s">
        <v>100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101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7"/>
      <c r="C97" s="178"/>
      <c r="D97" s="179" t="s">
        <v>321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105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Splavná, Drahotuše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VON - vedlejší náklady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>Drahotuše</v>
      </c>
      <c r="G111" s="38"/>
      <c r="H111" s="38"/>
      <c r="I111" s="30" t="s">
        <v>22</v>
      </c>
      <c r="J111" s="77" t="str">
        <f>IF(J12="","",J12)</f>
        <v>1. 11. 2021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>Povodí Moravy, s.p.</v>
      </c>
      <c r="G113" s="38"/>
      <c r="H113" s="38"/>
      <c r="I113" s="30" t="s">
        <v>30</v>
      </c>
      <c r="J113" s="34" t="str">
        <f>E21</f>
        <v>Ing. Tomáš Pecival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33</v>
      </c>
      <c r="J114" s="34" t="str">
        <f>E24</f>
        <v>Ing. Tomáš Pecival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106</v>
      </c>
      <c r="D116" s="192" t="s">
        <v>60</v>
      </c>
      <c r="E116" s="192" t="s">
        <v>56</v>
      </c>
      <c r="F116" s="192" t="s">
        <v>57</v>
      </c>
      <c r="G116" s="192" t="s">
        <v>107</v>
      </c>
      <c r="H116" s="192" t="s">
        <v>108</v>
      </c>
      <c r="I116" s="192" t="s">
        <v>109</v>
      </c>
      <c r="J116" s="192" t="s">
        <v>100</v>
      </c>
      <c r="K116" s="193" t="s">
        <v>110</v>
      </c>
      <c r="L116" s="194"/>
      <c r="M116" s="98" t="s">
        <v>1</v>
      </c>
      <c r="N116" s="99" t="s">
        <v>39</v>
      </c>
      <c r="O116" s="99" t="s">
        <v>111</v>
      </c>
      <c r="P116" s="99" t="s">
        <v>112</v>
      </c>
      <c r="Q116" s="99" t="s">
        <v>113</v>
      </c>
      <c r="R116" s="99" t="s">
        <v>114</v>
      </c>
      <c r="S116" s="99" t="s">
        <v>115</v>
      </c>
      <c r="T116" s="100" t="s">
        <v>116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117</v>
      </c>
      <c r="D117" s="38"/>
      <c r="E117" s="38"/>
      <c r="F117" s="38"/>
      <c r="G117" s="38"/>
      <c r="H117" s="38"/>
      <c r="I117" s="38"/>
      <c r="J117" s="195">
        <f>BK117</f>
        <v>0</v>
      </c>
      <c r="K117" s="38"/>
      <c r="L117" s="42"/>
      <c r="M117" s="101"/>
      <c r="N117" s="196"/>
      <c r="O117" s="102"/>
      <c r="P117" s="197">
        <f>P118</f>
        <v>0</v>
      </c>
      <c r="Q117" s="102"/>
      <c r="R117" s="197">
        <f>R118</f>
        <v>0</v>
      </c>
      <c r="S117" s="102"/>
      <c r="T117" s="198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74</v>
      </c>
      <c r="AU117" s="15" t="s">
        <v>102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74</v>
      </c>
      <c r="E118" s="203" t="s">
        <v>322</v>
      </c>
      <c r="F118" s="203" t="s">
        <v>323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SUM(P119:P155)</f>
        <v>0</v>
      </c>
      <c r="Q118" s="208"/>
      <c r="R118" s="209">
        <f>SUM(R119:R155)</f>
        <v>0</v>
      </c>
      <c r="S118" s="208"/>
      <c r="T118" s="210">
        <f>SUM(T119:T155)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146</v>
      </c>
      <c r="AT118" s="212" t="s">
        <v>74</v>
      </c>
      <c r="AU118" s="212" t="s">
        <v>75</v>
      </c>
      <c r="AY118" s="211" t="s">
        <v>120</v>
      </c>
      <c r="BK118" s="213">
        <f>SUM(BK119:BK155)</f>
        <v>0</v>
      </c>
    </row>
    <row r="119" s="2" customFormat="1" ht="16.5" customHeight="1">
      <c r="A119" s="36"/>
      <c r="B119" s="37"/>
      <c r="C119" s="216" t="s">
        <v>83</v>
      </c>
      <c r="D119" s="216" t="s">
        <v>122</v>
      </c>
      <c r="E119" s="217" t="s">
        <v>301</v>
      </c>
      <c r="F119" s="218" t="s">
        <v>324</v>
      </c>
      <c r="G119" s="219" t="s">
        <v>236</v>
      </c>
      <c r="H119" s="220">
        <v>1</v>
      </c>
      <c r="I119" s="221"/>
      <c r="J119" s="222">
        <f>ROUND(I119*H119,2)</f>
        <v>0</v>
      </c>
      <c r="K119" s="218" t="s">
        <v>1</v>
      </c>
      <c r="L119" s="42"/>
      <c r="M119" s="223" t="s">
        <v>1</v>
      </c>
      <c r="N119" s="224" t="s">
        <v>40</v>
      </c>
      <c r="O119" s="89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7" t="s">
        <v>325</v>
      </c>
      <c r="AT119" s="227" t="s">
        <v>122</v>
      </c>
      <c r="AU119" s="227" t="s">
        <v>83</v>
      </c>
      <c r="AY119" s="15" t="s">
        <v>120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5" t="s">
        <v>83</v>
      </c>
      <c r="BK119" s="228">
        <f>ROUND(I119*H119,2)</f>
        <v>0</v>
      </c>
      <c r="BL119" s="15" t="s">
        <v>325</v>
      </c>
      <c r="BM119" s="227" t="s">
        <v>326</v>
      </c>
    </row>
    <row r="120" s="2" customFormat="1">
      <c r="A120" s="36"/>
      <c r="B120" s="37"/>
      <c r="C120" s="38"/>
      <c r="D120" s="229" t="s">
        <v>128</v>
      </c>
      <c r="E120" s="38"/>
      <c r="F120" s="230" t="s">
        <v>327</v>
      </c>
      <c r="G120" s="38"/>
      <c r="H120" s="38"/>
      <c r="I120" s="231"/>
      <c r="J120" s="38"/>
      <c r="K120" s="38"/>
      <c r="L120" s="42"/>
      <c r="M120" s="232"/>
      <c r="N120" s="233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128</v>
      </c>
      <c r="AU120" s="15" t="s">
        <v>83</v>
      </c>
    </row>
    <row r="121" s="2" customFormat="1" ht="16.5" customHeight="1">
      <c r="A121" s="36"/>
      <c r="B121" s="37"/>
      <c r="C121" s="216" t="s">
        <v>204</v>
      </c>
      <c r="D121" s="216" t="s">
        <v>122</v>
      </c>
      <c r="E121" s="217" t="s">
        <v>328</v>
      </c>
      <c r="F121" s="218" t="s">
        <v>329</v>
      </c>
      <c r="G121" s="219" t="s">
        <v>236</v>
      </c>
      <c r="H121" s="220">
        <v>1</v>
      </c>
      <c r="I121" s="221"/>
      <c r="J121" s="222">
        <f>ROUND(I121*H121,2)</f>
        <v>0</v>
      </c>
      <c r="K121" s="218" t="s">
        <v>1</v>
      </c>
      <c r="L121" s="42"/>
      <c r="M121" s="223" t="s">
        <v>1</v>
      </c>
      <c r="N121" s="224" t="s">
        <v>40</v>
      </c>
      <c r="O121" s="89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7" t="s">
        <v>325</v>
      </c>
      <c r="AT121" s="227" t="s">
        <v>122</v>
      </c>
      <c r="AU121" s="227" t="s">
        <v>83</v>
      </c>
      <c r="AY121" s="15" t="s">
        <v>120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5" t="s">
        <v>83</v>
      </c>
      <c r="BK121" s="228">
        <f>ROUND(I121*H121,2)</f>
        <v>0</v>
      </c>
      <c r="BL121" s="15" t="s">
        <v>325</v>
      </c>
      <c r="BM121" s="227" t="s">
        <v>330</v>
      </c>
    </row>
    <row r="122" s="2" customFormat="1">
      <c r="A122" s="36"/>
      <c r="B122" s="37"/>
      <c r="C122" s="38"/>
      <c r="D122" s="229" t="s">
        <v>128</v>
      </c>
      <c r="E122" s="38"/>
      <c r="F122" s="230" t="s">
        <v>329</v>
      </c>
      <c r="G122" s="38"/>
      <c r="H122" s="38"/>
      <c r="I122" s="231"/>
      <c r="J122" s="38"/>
      <c r="K122" s="38"/>
      <c r="L122" s="42"/>
      <c r="M122" s="232"/>
      <c r="N122" s="233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128</v>
      </c>
      <c r="AU122" s="15" t="s">
        <v>83</v>
      </c>
    </row>
    <row r="123" s="2" customFormat="1" ht="16.5" customHeight="1">
      <c r="A123" s="36"/>
      <c r="B123" s="37"/>
      <c r="C123" s="216" t="s">
        <v>8</v>
      </c>
      <c r="D123" s="216" t="s">
        <v>122</v>
      </c>
      <c r="E123" s="217" t="s">
        <v>331</v>
      </c>
      <c r="F123" s="218" t="s">
        <v>332</v>
      </c>
      <c r="G123" s="219" t="s">
        <v>236</v>
      </c>
      <c r="H123" s="220">
        <v>1</v>
      </c>
      <c r="I123" s="221"/>
      <c r="J123" s="222">
        <f>ROUND(I123*H123,2)</f>
        <v>0</v>
      </c>
      <c r="K123" s="218" t="s">
        <v>1</v>
      </c>
      <c r="L123" s="42"/>
      <c r="M123" s="223" t="s">
        <v>1</v>
      </c>
      <c r="N123" s="224" t="s">
        <v>40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325</v>
      </c>
      <c r="AT123" s="227" t="s">
        <v>122</v>
      </c>
      <c r="AU123" s="227" t="s">
        <v>83</v>
      </c>
      <c r="AY123" s="15" t="s">
        <v>120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83</v>
      </c>
      <c r="BK123" s="228">
        <f>ROUND(I123*H123,2)</f>
        <v>0</v>
      </c>
      <c r="BL123" s="15" t="s">
        <v>325</v>
      </c>
      <c r="BM123" s="227" t="s">
        <v>333</v>
      </c>
    </row>
    <row r="124" s="2" customFormat="1">
      <c r="A124" s="36"/>
      <c r="B124" s="37"/>
      <c r="C124" s="38"/>
      <c r="D124" s="229" t="s">
        <v>128</v>
      </c>
      <c r="E124" s="38"/>
      <c r="F124" s="230" t="s">
        <v>334</v>
      </c>
      <c r="G124" s="38"/>
      <c r="H124" s="38"/>
      <c r="I124" s="231"/>
      <c r="J124" s="38"/>
      <c r="K124" s="38"/>
      <c r="L124" s="42"/>
      <c r="M124" s="232"/>
      <c r="N124" s="23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128</v>
      </c>
      <c r="AU124" s="15" t="s">
        <v>83</v>
      </c>
    </row>
    <row r="125" s="2" customFormat="1" ht="24.15" customHeight="1">
      <c r="A125" s="36"/>
      <c r="B125" s="37"/>
      <c r="C125" s="216" t="s">
        <v>213</v>
      </c>
      <c r="D125" s="216" t="s">
        <v>122</v>
      </c>
      <c r="E125" s="217" t="s">
        <v>335</v>
      </c>
      <c r="F125" s="218" t="s">
        <v>336</v>
      </c>
      <c r="G125" s="219" t="s">
        <v>236</v>
      </c>
      <c r="H125" s="220">
        <v>1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40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325</v>
      </c>
      <c r="AT125" s="227" t="s">
        <v>122</v>
      </c>
      <c r="AU125" s="227" t="s">
        <v>83</v>
      </c>
      <c r="AY125" s="15" t="s">
        <v>120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83</v>
      </c>
      <c r="BK125" s="228">
        <f>ROUND(I125*H125,2)</f>
        <v>0</v>
      </c>
      <c r="BL125" s="15" t="s">
        <v>325</v>
      </c>
      <c r="BM125" s="227" t="s">
        <v>337</v>
      </c>
    </row>
    <row r="126" s="2" customFormat="1">
      <c r="A126" s="36"/>
      <c r="B126" s="37"/>
      <c r="C126" s="38"/>
      <c r="D126" s="229" t="s">
        <v>128</v>
      </c>
      <c r="E126" s="38"/>
      <c r="F126" s="230" t="s">
        <v>336</v>
      </c>
      <c r="G126" s="38"/>
      <c r="H126" s="38"/>
      <c r="I126" s="231"/>
      <c r="J126" s="38"/>
      <c r="K126" s="38"/>
      <c r="L126" s="42"/>
      <c r="M126" s="232"/>
      <c r="N126" s="233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128</v>
      </c>
      <c r="AU126" s="15" t="s">
        <v>83</v>
      </c>
    </row>
    <row r="127" s="2" customFormat="1" ht="24.15" customHeight="1">
      <c r="A127" s="36"/>
      <c r="B127" s="37"/>
      <c r="C127" s="216" t="s">
        <v>218</v>
      </c>
      <c r="D127" s="216" t="s">
        <v>122</v>
      </c>
      <c r="E127" s="217" t="s">
        <v>338</v>
      </c>
      <c r="F127" s="218" t="s">
        <v>339</v>
      </c>
      <c r="G127" s="219" t="s">
        <v>236</v>
      </c>
      <c r="H127" s="220">
        <v>1</v>
      </c>
      <c r="I127" s="221"/>
      <c r="J127" s="222">
        <f>ROUND(I127*H127,2)</f>
        <v>0</v>
      </c>
      <c r="K127" s="218" t="s">
        <v>1</v>
      </c>
      <c r="L127" s="42"/>
      <c r="M127" s="223" t="s">
        <v>1</v>
      </c>
      <c r="N127" s="224" t="s">
        <v>40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325</v>
      </c>
      <c r="AT127" s="227" t="s">
        <v>122</v>
      </c>
      <c r="AU127" s="227" t="s">
        <v>83</v>
      </c>
      <c r="AY127" s="15" t="s">
        <v>120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83</v>
      </c>
      <c r="BK127" s="228">
        <f>ROUND(I127*H127,2)</f>
        <v>0</v>
      </c>
      <c r="BL127" s="15" t="s">
        <v>325</v>
      </c>
      <c r="BM127" s="227" t="s">
        <v>340</v>
      </c>
    </row>
    <row r="128" s="2" customFormat="1">
      <c r="A128" s="36"/>
      <c r="B128" s="37"/>
      <c r="C128" s="38"/>
      <c r="D128" s="229" t="s">
        <v>128</v>
      </c>
      <c r="E128" s="38"/>
      <c r="F128" s="230" t="s">
        <v>339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128</v>
      </c>
      <c r="AU128" s="15" t="s">
        <v>83</v>
      </c>
    </row>
    <row r="129" s="2" customFormat="1" ht="21.75" customHeight="1">
      <c r="A129" s="36"/>
      <c r="B129" s="37"/>
      <c r="C129" s="216" t="s">
        <v>85</v>
      </c>
      <c r="D129" s="216" t="s">
        <v>122</v>
      </c>
      <c r="E129" s="217" t="s">
        <v>234</v>
      </c>
      <c r="F129" s="218" t="s">
        <v>341</v>
      </c>
      <c r="G129" s="219" t="s">
        <v>236</v>
      </c>
      <c r="H129" s="220">
        <v>1</v>
      </c>
      <c r="I129" s="221"/>
      <c r="J129" s="222">
        <f>ROUND(I129*H129,2)</f>
        <v>0</v>
      </c>
      <c r="K129" s="218" t="s">
        <v>1</v>
      </c>
      <c r="L129" s="42"/>
      <c r="M129" s="223" t="s">
        <v>1</v>
      </c>
      <c r="N129" s="224" t="s">
        <v>40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325</v>
      </c>
      <c r="AT129" s="227" t="s">
        <v>122</v>
      </c>
      <c r="AU129" s="227" t="s">
        <v>83</v>
      </c>
      <c r="AY129" s="15" t="s">
        <v>120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83</v>
      </c>
      <c r="BK129" s="228">
        <f>ROUND(I129*H129,2)</f>
        <v>0</v>
      </c>
      <c r="BL129" s="15" t="s">
        <v>325</v>
      </c>
      <c r="BM129" s="227" t="s">
        <v>342</v>
      </c>
    </row>
    <row r="130" s="2" customFormat="1">
      <c r="A130" s="36"/>
      <c r="B130" s="37"/>
      <c r="C130" s="38"/>
      <c r="D130" s="229" t="s">
        <v>128</v>
      </c>
      <c r="E130" s="38"/>
      <c r="F130" s="230" t="s">
        <v>341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128</v>
      </c>
      <c r="AU130" s="15" t="s">
        <v>83</v>
      </c>
    </row>
    <row r="131" s="2" customFormat="1">
      <c r="A131" s="36"/>
      <c r="B131" s="37"/>
      <c r="C131" s="38"/>
      <c r="D131" s="229" t="s">
        <v>130</v>
      </c>
      <c r="E131" s="38"/>
      <c r="F131" s="234" t="s">
        <v>343</v>
      </c>
      <c r="G131" s="38"/>
      <c r="H131" s="38"/>
      <c r="I131" s="231"/>
      <c r="J131" s="38"/>
      <c r="K131" s="38"/>
      <c r="L131" s="42"/>
      <c r="M131" s="232"/>
      <c r="N131" s="233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130</v>
      </c>
      <c r="AU131" s="15" t="s">
        <v>83</v>
      </c>
    </row>
    <row r="132" s="2" customFormat="1" ht="16.5" customHeight="1">
      <c r="A132" s="36"/>
      <c r="B132" s="37"/>
      <c r="C132" s="216" t="s">
        <v>137</v>
      </c>
      <c r="D132" s="216" t="s">
        <v>122</v>
      </c>
      <c r="E132" s="217" t="s">
        <v>344</v>
      </c>
      <c r="F132" s="218" t="s">
        <v>345</v>
      </c>
      <c r="G132" s="219" t="s">
        <v>236</v>
      </c>
      <c r="H132" s="220">
        <v>1</v>
      </c>
      <c r="I132" s="221"/>
      <c r="J132" s="222">
        <f>ROUND(I132*H132,2)</f>
        <v>0</v>
      </c>
      <c r="K132" s="218" t="s">
        <v>1</v>
      </c>
      <c r="L132" s="42"/>
      <c r="M132" s="223" t="s">
        <v>1</v>
      </c>
      <c r="N132" s="224" t="s">
        <v>40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325</v>
      </c>
      <c r="AT132" s="227" t="s">
        <v>122</v>
      </c>
      <c r="AU132" s="227" t="s">
        <v>83</v>
      </c>
      <c r="AY132" s="15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83</v>
      </c>
      <c r="BK132" s="228">
        <f>ROUND(I132*H132,2)</f>
        <v>0</v>
      </c>
      <c r="BL132" s="15" t="s">
        <v>325</v>
      </c>
      <c r="BM132" s="227" t="s">
        <v>346</v>
      </c>
    </row>
    <row r="133" s="2" customFormat="1">
      <c r="A133" s="36"/>
      <c r="B133" s="37"/>
      <c r="C133" s="38"/>
      <c r="D133" s="229" t="s">
        <v>128</v>
      </c>
      <c r="E133" s="38"/>
      <c r="F133" s="230" t="s">
        <v>347</v>
      </c>
      <c r="G133" s="38"/>
      <c r="H133" s="38"/>
      <c r="I133" s="231"/>
      <c r="J133" s="38"/>
      <c r="K133" s="38"/>
      <c r="L133" s="42"/>
      <c r="M133" s="232"/>
      <c r="N133" s="233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128</v>
      </c>
      <c r="AU133" s="15" t="s">
        <v>83</v>
      </c>
    </row>
    <row r="134" s="2" customFormat="1" ht="21.75" customHeight="1">
      <c r="A134" s="36"/>
      <c r="B134" s="37"/>
      <c r="C134" s="216" t="s">
        <v>126</v>
      </c>
      <c r="D134" s="216" t="s">
        <v>122</v>
      </c>
      <c r="E134" s="217" t="s">
        <v>348</v>
      </c>
      <c r="F134" s="218" t="s">
        <v>349</v>
      </c>
      <c r="G134" s="219" t="s">
        <v>236</v>
      </c>
      <c r="H134" s="220">
        <v>1</v>
      </c>
      <c r="I134" s="221"/>
      <c r="J134" s="222">
        <f>ROUND(I134*H134,2)</f>
        <v>0</v>
      </c>
      <c r="K134" s="218" t="s">
        <v>1</v>
      </c>
      <c r="L134" s="42"/>
      <c r="M134" s="223" t="s">
        <v>1</v>
      </c>
      <c r="N134" s="224" t="s">
        <v>40</v>
      </c>
      <c r="O134" s="89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7" t="s">
        <v>325</v>
      </c>
      <c r="AT134" s="227" t="s">
        <v>122</v>
      </c>
      <c r="AU134" s="227" t="s">
        <v>83</v>
      </c>
      <c r="AY134" s="15" t="s">
        <v>120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5" t="s">
        <v>83</v>
      </c>
      <c r="BK134" s="228">
        <f>ROUND(I134*H134,2)</f>
        <v>0</v>
      </c>
      <c r="BL134" s="15" t="s">
        <v>325</v>
      </c>
      <c r="BM134" s="227" t="s">
        <v>350</v>
      </c>
    </row>
    <row r="135" s="2" customFormat="1">
      <c r="A135" s="36"/>
      <c r="B135" s="37"/>
      <c r="C135" s="38"/>
      <c r="D135" s="229" t="s">
        <v>128</v>
      </c>
      <c r="E135" s="38"/>
      <c r="F135" s="230" t="s">
        <v>349</v>
      </c>
      <c r="G135" s="38"/>
      <c r="H135" s="38"/>
      <c r="I135" s="231"/>
      <c r="J135" s="38"/>
      <c r="K135" s="38"/>
      <c r="L135" s="42"/>
      <c r="M135" s="232"/>
      <c r="N135" s="233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128</v>
      </c>
      <c r="AU135" s="15" t="s">
        <v>83</v>
      </c>
    </row>
    <row r="136" s="2" customFormat="1">
      <c r="A136" s="36"/>
      <c r="B136" s="37"/>
      <c r="C136" s="38"/>
      <c r="D136" s="229" t="s">
        <v>130</v>
      </c>
      <c r="E136" s="38"/>
      <c r="F136" s="234" t="s">
        <v>351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130</v>
      </c>
      <c r="AU136" s="15" t="s">
        <v>83</v>
      </c>
    </row>
    <row r="137" s="2" customFormat="1" ht="16.5" customHeight="1">
      <c r="A137" s="36"/>
      <c r="B137" s="37"/>
      <c r="C137" s="216" t="s">
        <v>146</v>
      </c>
      <c r="D137" s="216" t="s">
        <v>122</v>
      </c>
      <c r="E137" s="217" t="s">
        <v>352</v>
      </c>
      <c r="F137" s="218" t="s">
        <v>353</v>
      </c>
      <c r="G137" s="219" t="s">
        <v>236</v>
      </c>
      <c r="H137" s="220">
        <v>1</v>
      </c>
      <c r="I137" s="221"/>
      <c r="J137" s="222">
        <f>ROUND(I137*H137,2)</f>
        <v>0</v>
      </c>
      <c r="K137" s="218" t="s">
        <v>1</v>
      </c>
      <c r="L137" s="42"/>
      <c r="M137" s="223" t="s">
        <v>1</v>
      </c>
      <c r="N137" s="224" t="s">
        <v>40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325</v>
      </c>
      <c r="AT137" s="227" t="s">
        <v>122</v>
      </c>
      <c r="AU137" s="227" t="s">
        <v>83</v>
      </c>
      <c r="AY137" s="15" t="s">
        <v>120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83</v>
      </c>
      <c r="BK137" s="228">
        <f>ROUND(I137*H137,2)</f>
        <v>0</v>
      </c>
      <c r="BL137" s="15" t="s">
        <v>325</v>
      </c>
      <c r="BM137" s="227" t="s">
        <v>354</v>
      </c>
    </row>
    <row r="138" s="2" customFormat="1">
      <c r="A138" s="36"/>
      <c r="B138" s="37"/>
      <c r="C138" s="38"/>
      <c r="D138" s="229" t="s">
        <v>128</v>
      </c>
      <c r="E138" s="38"/>
      <c r="F138" s="230" t="s">
        <v>353</v>
      </c>
      <c r="G138" s="38"/>
      <c r="H138" s="38"/>
      <c r="I138" s="231"/>
      <c r="J138" s="38"/>
      <c r="K138" s="38"/>
      <c r="L138" s="42"/>
      <c r="M138" s="232"/>
      <c r="N138" s="233"/>
      <c r="O138" s="89"/>
      <c r="P138" s="89"/>
      <c r="Q138" s="89"/>
      <c r="R138" s="89"/>
      <c r="S138" s="89"/>
      <c r="T138" s="90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128</v>
      </c>
      <c r="AU138" s="15" t="s">
        <v>83</v>
      </c>
    </row>
    <row r="139" s="2" customFormat="1" ht="33" customHeight="1">
      <c r="A139" s="36"/>
      <c r="B139" s="37"/>
      <c r="C139" s="216" t="s">
        <v>151</v>
      </c>
      <c r="D139" s="216" t="s">
        <v>122</v>
      </c>
      <c r="E139" s="217" t="s">
        <v>355</v>
      </c>
      <c r="F139" s="218" t="s">
        <v>356</v>
      </c>
      <c r="G139" s="219" t="s">
        <v>236</v>
      </c>
      <c r="H139" s="220">
        <v>1</v>
      </c>
      <c r="I139" s="221"/>
      <c r="J139" s="222">
        <f>ROUND(I139*H139,2)</f>
        <v>0</v>
      </c>
      <c r="K139" s="218" t="s">
        <v>1</v>
      </c>
      <c r="L139" s="42"/>
      <c r="M139" s="223" t="s">
        <v>1</v>
      </c>
      <c r="N139" s="224" t="s">
        <v>40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325</v>
      </c>
      <c r="AT139" s="227" t="s">
        <v>122</v>
      </c>
      <c r="AU139" s="227" t="s">
        <v>83</v>
      </c>
      <c r="AY139" s="15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83</v>
      </c>
      <c r="BK139" s="228">
        <f>ROUND(I139*H139,2)</f>
        <v>0</v>
      </c>
      <c r="BL139" s="15" t="s">
        <v>325</v>
      </c>
      <c r="BM139" s="227" t="s">
        <v>357</v>
      </c>
    </row>
    <row r="140" s="2" customFormat="1">
      <c r="A140" s="36"/>
      <c r="B140" s="37"/>
      <c r="C140" s="38"/>
      <c r="D140" s="229" t="s">
        <v>128</v>
      </c>
      <c r="E140" s="38"/>
      <c r="F140" s="230" t="s">
        <v>356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128</v>
      </c>
      <c r="AU140" s="15" t="s">
        <v>83</v>
      </c>
    </row>
    <row r="141" s="2" customFormat="1" ht="24.15" customHeight="1">
      <c r="A141" s="36"/>
      <c r="B141" s="37"/>
      <c r="C141" s="216" t="s">
        <v>156</v>
      </c>
      <c r="D141" s="216" t="s">
        <v>122</v>
      </c>
      <c r="E141" s="217" t="s">
        <v>358</v>
      </c>
      <c r="F141" s="218" t="s">
        <v>359</v>
      </c>
      <c r="G141" s="219" t="s">
        <v>236</v>
      </c>
      <c r="H141" s="220">
        <v>1</v>
      </c>
      <c r="I141" s="221"/>
      <c r="J141" s="222">
        <f>ROUND(I141*H141,2)</f>
        <v>0</v>
      </c>
      <c r="K141" s="218" t="s">
        <v>1</v>
      </c>
      <c r="L141" s="42"/>
      <c r="M141" s="223" t="s">
        <v>1</v>
      </c>
      <c r="N141" s="224" t="s">
        <v>40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325</v>
      </c>
      <c r="AT141" s="227" t="s">
        <v>122</v>
      </c>
      <c r="AU141" s="227" t="s">
        <v>83</v>
      </c>
      <c r="AY141" s="15" t="s">
        <v>120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83</v>
      </c>
      <c r="BK141" s="228">
        <f>ROUND(I141*H141,2)</f>
        <v>0</v>
      </c>
      <c r="BL141" s="15" t="s">
        <v>325</v>
      </c>
      <c r="BM141" s="227" t="s">
        <v>360</v>
      </c>
    </row>
    <row r="142" s="2" customFormat="1">
      <c r="A142" s="36"/>
      <c r="B142" s="37"/>
      <c r="C142" s="38"/>
      <c r="D142" s="229" t="s">
        <v>128</v>
      </c>
      <c r="E142" s="38"/>
      <c r="F142" s="230" t="s">
        <v>359</v>
      </c>
      <c r="G142" s="38"/>
      <c r="H142" s="38"/>
      <c r="I142" s="231"/>
      <c r="J142" s="38"/>
      <c r="K142" s="38"/>
      <c r="L142" s="42"/>
      <c r="M142" s="232"/>
      <c r="N142" s="233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128</v>
      </c>
      <c r="AU142" s="15" t="s">
        <v>83</v>
      </c>
    </row>
    <row r="143" s="2" customFormat="1" ht="37.8" customHeight="1">
      <c r="A143" s="36"/>
      <c r="B143" s="37"/>
      <c r="C143" s="216" t="s">
        <v>161</v>
      </c>
      <c r="D143" s="216" t="s">
        <v>122</v>
      </c>
      <c r="E143" s="217" t="s">
        <v>361</v>
      </c>
      <c r="F143" s="218" t="s">
        <v>362</v>
      </c>
      <c r="G143" s="219" t="s">
        <v>236</v>
      </c>
      <c r="H143" s="220">
        <v>1</v>
      </c>
      <c r="I143" s="221"/>
      <c r="J143" s="222">
        <f>ROUND(I143*H143,2)</f>
        <v>0</v>
      </c>
      <c r="K143" s="218" t="s">
        <v>1</v>
      </c>
      <c r="L143" s="42"/>
      <c r="M143" s="223" t="s">
        <v>1</v>
      </c>
      <c r="N143" s="224" t="s">
        <v>40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325</v>
      </c>
      <c r="AT143" s="227" t="s">
        <v>122</v>
      </c>
      <c r="AU143" s="227" t="s">
        <v>83</v>
      </c>
      <c r="AY143" s="15" t="s">
        <v>120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83</v>
      </c>
      <c r="BK143" s="228">
        <f>ROUND(I143*H143,2)</f>
        <v>0</v>
      </c>
      <c r="BL143" s="15" t="s">
        <v>325</v>
      </c>
      <c r="BM143" s="227" t="s">
        <v>363</v>
      </c>
    </row>
    <row r="144" s="2" customFormat="1">
      <c r="A144" s="36"/>
      <c r="B144" s="37"/>
      <c r="C144" s="38"/>
      <c r="D144" s="229" t="s">
        <v>128</v>
      </c>
      <c r="E144" s="38"/>
      <c r="F144" s="230" t="s">
        <v>362</v>
      </c>
      <c r="G144" s="38"/>
      <c r="H144" s="38"/>
      <c r="I144" s="231"/>
      <c r="J144" s="38"/>
      <c r="K144" s="38"/>
      <c r="L144" s="42"/>
      <c r="M144" s="232"/>
      <c r="N144" s="233"/>
      <c r="O144" s="89"/>
      <c r="P144" s="89"/>
      <c r="Q144" s="89"/>
      <c r="R144" s="89"/>
      <c r="S144" s="89"/>
      <c r="T144" s="90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128</v>
      </c>
      <c r="AU144" s="15" t="s">
        <v>83</v>
      </c>
    </row>
    <row r="145" s="2" customFormat="1">
      <c r="A145" s="36"/>
      <c r="B145" s="37"/>
      <c r="C145" s="38"/>
      <c r="D145" s="229" t="s">
        <v>130</v>
      </c>
      <c r="E145" s="38"/>
      <c r="F145" s="234" t="s">
        <v>364</v>
      </c>
      <c r="G145" s="38"/>
      <c r="H145" s="38"/>
      <c r="I145" s="231"/>
      <c r="J145" s="38"/>
      <c r="K145" s="38"/>
      <c r="L145" s="42"/>
      <c r="M145" s="232"/>
      <c r="N145" s="233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130</v>
      </c>
      <c r="AU145" s="15" t="s">
        <v>83</v>
      </c>
    </row>
    <row r="146" s="2" customFormat="1" ht="49.05" customHeight="1">
      <c r="A146" s="36"/>
      <c r="B146" s="37"/>
      <c r="C146" s="216" t="s">
        <v>166</v>
      </c>
      <c r="D146" s="216" t="s">
        <v>122</v>
      </c>
      <c r="E146" s="217" t="s">
        <v>365</v>
      </c>
      <c r="F146" s="218" t="s">
        <v>366</v>
      </c>
      <c r="G146" s="219" t="s">
        <v>236</v>
      </c>
      <c r="H146" s="220">
        <v>1</v>
      </c>
      <c r="I146" s="221"/>
      <c r="J146" s="222">
        <f>ROUND(I146*H146,2)</f>
        <v>0</v>
      </c>
      <c r="K146" s="218" t="s">
        <v>1</v>
      </c>
      <c r="L146" s="42"/>
      <c r="M146" s="223" t="s">
        <v>1</v>
      </c>
      <c r="N146" s="224" t="s">
        <v>40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325</v>
      </c>
      <c r="AT146" s="227" t="s">
        <v>122</v>
      </c>
      <c r="AU146" s="227" t="s">
        <v>83</v>
      </c>
      <c r="AY146" s="15" t="s">
        <v>120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83</v>
      </c>
      <c r="BK146" s="228">
        <f>ROUND(I146*H146,2)</f>
        <v>0</v>
      </c>
      <c r="BL146" s="15" t="s">
        <v>325</v>
      </c>
      <c r="BM146" s="227" t="s">
        <v>367</v>
      </c>
    </row>
    <row r="147" s="2" customFormat="1">
      <c r="A147" s="36"/>
      <c r="B147" s="37"/>
      <c r="C147" s="38"/>
      <c r="D147" s="229" t="s">
        <v>128</v>
      </c>
      <c r="E147" s="38"/>
      <c r="F147" s="230" t="s">
        <v>366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128</v>
      </c>
      <c r="AU147" s="15" t="s">
        <v>83</v>
      </c>
    </row>
    <row r="148" s="2" customFormat="1" ht="24.15" customHeight="1">
      <c r="A148" s="36"/>
      <c r="B148" s="37"/>
      <c r="C148" s="216" t="s">
        <v>171</v>
      </c>
      <c r="D148" s="216" t="s">
        <v>122</v>
      </c>
      <c r="E148" s="217" t="s">
        <v>368</v>
      </c>
      <c r="F148" s="218" t="s">
        <v>369</v>
      </c>
      <c r="G148" s="219" t="s">
        <v>236</v>
      </c>
      <c r="H148" s="220">
        <v>1</v>
      </c>
      <c r="I148" s="221"/>
      <c r="J148" s="222">
        <f>ROUND(I148*H148,2)</f>
        <v>0</v>
      </c>
      <c r="K148" s="218" t="s">
        <v>1</v>
      </c>
      <c r="L148" s="42"/>
      <c r="M148" s="223" t="s">
        <v>1</v>
      </c>
      <c r="N148" s="224" t="s">
        <v>40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325</v>
      </c>
      <c r="AT148" s="227" t="s">
        <v>122</v>
      </c>
      <c r="AU148" s="227" t="s">
        <v>83</v>
      </c>
      <c r="AY148" s="15" t="s">
        <v>120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83</v>
      </c>
      <c r="BK148" s="228">
        <f>ROUND(I148*H148,2)</f>
        <v>0</v>
      </c>
      <c r="BL148" s="15" t="s">
        <v>325</v>
      </c>
      <c r="BM148" s="227" t="s">
        <v>370</v>
      </c>
    </row>
    <row r="149" s="2" customFormat="1">
      <c r="A149" s="36"/>
      <c r="B149" s="37"/>
      <c r="C149" s="38"/>
      <c r="D149" s="229" t="s">
        <v>128</v>
      </c>
      <c r="E149" s="38"/>
      <c r="F149" s="230" t="s">
        <v>369</v>
      </c>
      <c r="G149" s="38"/>
      <c r="H149" s="38"/>
      <c r="I149" s="231"/>
      <c r="J149" s="38"/>
      <c r="K149" s="38"/>
      <c r="L149" s="42"/>
      <c r="M149" s="232"/>
      <c r="N149" s="233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128</v>
      </c>
      <c r="AU149" s="15" t="s">
        <v>83</v>
      </c>
    </row>
    <row r="150" s="2" customFormat="1" ht="37.8" customHeight="1">
      <c r="A150" s="36"/>
      <c r="B150" s="37"/>
      <c r="C150" s="216" t="s">
        <v>176</v>
      </c>
      <c r="D150" s="216" t="s">
        <v>122</v>
      </c>
      <c r="E150" s="217" t="s">
        <v>371</v>
      </c>
      <c r="F150" s="218" t="s">
        <v>372</v>
      </c>
      <c r="G150" s="219" t="s">
        <v>236</v>
      </c>
      <c r="H150" s="220">
        <v>1</v>
      </c>
      <c r="I150" s="221"/>
      <c r="J150" s="222">
        <f>ROUND(I150*H150,2)</f>
        <v>0</v>
      </c>
      <c r="K150" s="218" t="s">
        <v>1</v>
      </c>
      <c r="L150" s="42"/>
      <c r="M150" s="223" t="s">
        <v>1</v>
      </c>
      <c r="N150" s="224" t="s">
        <v>40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325</v>
      </c>
      <c r="AT150" s="227" t="s">
        <v>122</v>
      </c>
      <c r="AU150" s="227" t="s">
        <v>83</v>
      </c>
      <c r="AY150" s="15" t="s">
        <v>120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83</v>
      </c>
      <c r="BK150" s="228">
        <f>ROUND(I150*H150,2)</f>
        <v>0</v>
      </c>
      <c r="BL150" s="15" t="s">
        <v>325</v>
      </c>
      <c r="BM150" s="227" t="s">
        <v>373</v>
      </c>
    </row>
    <row r="151" s="2" customFormat="1">
      <c r="A151" s="36"/>
      <c r="B151" s="37"/>
      <c r="C151" s="38"/>
      <c r="D151" s="229" t="s">
        <v>128</v>
      </c>
      <c r="E151" s="38"/>
      <c r="F151" s="230" t="s">
        <v>372</v>
      </c>
      <c r="G151" s="38"/>
      <c r="H151" s="38"/>
      <c r="I151" s="231"/>
      <c r="J151" s="38"/>
      <c r="K151" s="38"/>
      <c r="L151" s="42"/>
      <c r="M151" s="232"/>
      <c r="N151" s="233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128</v>
      </c>
      <c r="AU151" s="15" t="s">
        <v>83</v>
      </c>
    </row>
    <row r="152" s="2" customFormat="1" ht="24.15" customHeight="1">
      <c r="A152" s="36"/>
      <c r="B152" s="37"/>
      <c r="C152" s="216" t="s">
        <v>181</v>
      </c>
      <c r="D152" s="216" t="s">
        <v>122</v>
      </c>
      <c r="E152" s="217" t="s">
        <v>374</v>
      </c>
      <c r="F152" s="218" t="s">
        <v>375</v>
      </c>
      <c r="G152" s="219" t="s">
        <v>236</v>
      </c>
      <c r="H152" s="220">
        <v>1</v>
      </c>
      <c r="I152" s="221"/>
      <c r="J152" s="222">
        <f>ROUND(I152*H152,2)</f>
        <v>0</v>
      </c>
      <c r="K152" s="218" t="s">
        <v>1</v>
      </c>
      <c r="L152" s="42"/>
      <c r="M152" s="223" t="s">
        <v>1</v>
      </c>
      <c r="N152" s="224" t="s">
        <v>40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325</v>
      </c>
      <c r="AT152" s="227" t="s">
        <v>122</v>
      </c>
      <c r="AU152" s="227" t="s">
        <v>83</v>
      </c>
      <c r="AY152" s="15" t="s">
        <v>120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83</v>
      </c>
      <c r="BK152" s="228">
        <f>ROUND(I152*H152,2)</f>
        <v>0</v>
      </c>
      <c r="BL152" s="15" t="s">
        <v>325</v>
      </c>
      <c r="BM152" s="227" t="s">
        <v>376</v>
      </c>
    </row>
    <row r="153" s="2" customFormat="1">
      <c r="A153" s="36"/>
      <c r="B153" s="37"/>
      <c r="C153" s="38"/>
      <c r="D153" s="229" t="s">
        <v>128</v>
      </c>
      <c r="E153" s="38"/>
      <c r="F153" s="230" t="s">
        <v>377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128</v>
      </c>
      <c r="AU153" s="15" t="s">
        <v>83</v>
      </c>
    </row>
    <row r="154" s="2" customFormat="1" ht="16.5" customHeight="1">
      <c r="A154" s="36"/>
      <c r="B154" s="37"/>
      <c r="C154" s="216" t="s">
        <v>186</v>
      </c>
      <c r="D154" s="216" t="s">
        <v>122</v>
      </c>
      <c r="E154" s="217" t="s">
        <v>378</v>
      </c>
      <c r="F154" s="218" t="s">
        <v>379</v>
      </c>
      <c r="G154" s="219" t="s">
        <v>236</v>
      </c>
      <c r="H154" s="220">
        <v>1</v>
      </c>
      <c r="I154" s="221"/>
      <c r="J154" s="222">
        <f>ROUND(I154*H154,2)</f>
        <v>0</v>
      </c>
      <c r="K154" s="218" t="s">
        <v>1</v>
      </c>
      <c r="L154" s="42"/>
      <c r="M154" s="223" t="s">
        <v>1</v>
      </c>
      <c r="N154" s="224" t="s">
        <v>40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325</v>
      </c>
      <c r="AT154" s="227" t="s">
        <v>122</v>
      </c>
      <c r="AU154" s="227" t="s">
        <v>83</v>
      </c>
      <c r="AY154" s="15" t="s">
        <v>120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83</v>
      </c>
      <c r="BK154" s="228">
        <f>ROUND(I154*H154,2)</f>
        <v>0</v>
      </c>
      <c r="BL154" s="15" t="s">
        <v>325</v>
      </c>
      <c r="BM154" s="227" t="s">
        <v>380</v>
      </c>
    </row>
    <row r="155" s="2" customFormat="1">
      <c r="A155" s="36"/>
      <c r="B155" s="37"/>
      <c r="C155" s="38"/>
      <c r="D155" s="229" t="s">
        <v>128</v>
      </c>
      <c r="E155" s="38"/>
      <c r="F155" s="230" t="s">
        <v>379</v>
      </c>
      <c r="G155" s="38"/>
      <c r="H155" s="38"/>
      <c r="I155" s="231"/>
      <c r="J155" s="38"/>
      <c r="K155" s="38"/>
      <c r="L155" s="42"/>
      <c r="M155" s="245"/>
      <c r="N155" s="246"/>
      <c r="O155" s="247"/>
      <c r="P155" s="247"/>
      <c r="Q155" s="247"/>
      <c r="R155" s="247"/>
      <c r="S155" s="247"/>
      <c r="T155" s="248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128</v>
      </c>
      <c r="AU155" s="15" t="s">
        <v>83</v>
      </c>
    </row>
    <row r="156" s="2" customFormat="1" ht="6.96" customHeight="1">
      <c r="A156" s="36"/>
      <c r="B156" s="64"/>
      <c r="C156" s="65"/>
      <c r="D156" s="65"/>
      <c r="E156" s="65"/>
      <c r="F156" s="65"/>
      <c r="G156" s="65"/>
      <c r="H156" s="65"/>
      <c r="I156" s="65"/>
      <c r="J156" s="65"/>
      <c r="K156" s="65"/>
      <c r="L156" s="42"/>
      <c r="M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</row>
  </sheetData>
  <sheetProtection sheet="1" autoFilter="0" formatColumns="0" formatRows="0" objects="1" scenarios="1" spinCount="100000" saltValue="H5TGN/QHPxP+S4g8Eu/GbxL7kUCVjfQlAShQRVVLic7ICs0XkqcIjEycsh2MadlsD8vLH3yGZ/kXhgxiWhlEcA==" hashValue="tLt1Wc5WEfvfmYQdJFA0E/BfwbrdqhoZB4wcl5MzQNcgNP+xKz8ZAEb/CbTNRE5SUzsQKGMU3j7D+GicFhpKgQ==" algorithmName="SHA-512" password="CC35"/>
  <autoFilter ref="C116:K15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2022-06-13T07:53:03Z</dcterms:created>
  <dcterms:modified xsi:type="dcterms:W3CDTF">2022-06-13T07:53:11Z</dcterms:modified>
</cp:coreProperties>
</file>